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cruz2\Desktop\MIR 2025\MEDIOS DE VERIFICACIÓN\"/>
    </mc:Choice>
  </mc:AlternateContent>
  <bookViews>
    <workbookView xWindow="-120" yWindow="-120" windowWidth="24240" windowHeight="13290" firstSheet="1" activeTab="4"/>
  </bookViews>
  <sheets>
    <sheet name="1er trim Act" sheetId="1" r:id="rId1"/>
    <sheet name="total de visit 1er trimestre" sheetId="2" r:id="rId2"/>
    <sheet name="result 1er trimestre" sheetId="3" r:id="rId3"/>
    <sheet name="2do trim Actividades" sheetId="4" r:id="rId4"/>
    <sheet name="total de visit 2do trim" sheetId="5" r:id="rId5"/>
    <sheet name="resul 2do trim " sheetId="6" r:id="rId6"/>
  </sheets>
  <externalReferences>
    <externalReference r:id="rId7"/>
    <externalReference r:id="rId8"/>
    <externalReference r:id="rId9"/>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 i="6" l="1"/>
  <c r="P19" i="6"/>
  <c r="O19" i="6"/>
  <c r="P14" i="6"/>
  <c r="O14" i="6"/>
  <c r="M118" i="5"/>
  <c r="L118" i="5"/>
  <c r="K118" i="5"/>
  <c r="J118" i="5"/>
  <c r="I118" i="5"/>
  <c r="H118" i="5"/>
  <c r="G118" i="5"/>
  <c r="F118" i="5"/>
  <c r="E118" i="5"/>
  <c r="D118" i="5"/>
  <c r="C118" i="5"/>
  <c r="B118" i="5"/>
  <c r="P117" i="5"/>
  <c r="O117" i="5"/>
  <c r="N117" i="5"/>
  <c r="P116" i="5"/>
  <c r="O116" i="5"/>
  <c r="P115" i="5"/>
  <c r="O115" i="5"/>
  <c r="P114" i="5"/>
  <c r="O114" i="5"/>
  <c r="P113" i="5"/>
  <c r="O113" i="5"/>
  <c r="N113" i="5"/>
  <c r="P112" i="5"/>
  <c r="O112" i="5"/>
  <c r="N112" i="5"/>
  <c r="P111" i="5"/>
  <c r="O111" i="5"/>
  <c r="N111" i="5"/>
  <c r="P110" i="5"/>
  <c r="O110" i="5"/>
  <c r="N110" i="5"/>
  <c r="P109" i="5"/>
  <c r="O109" i="5"/>
  <c r="P108" i="5"/>
  <c r="O108" i="5"/>
  <c r="P107" i="5"/>
  <c r="O107" i="5"/>
  <c r="P106" i="5"/>
  <c r="O106" i="5"/>
  <c r="P105" i="5"/>
  <c r="O105" i="5"/>
  <c r="P104" i="5"/>
  <c r="O104" i="5"/>
  <c r="N104" i="5"/>
  <c r="P103" i="5"/>
  <c r="O103" i="5"/>
  <c r="N103" i="5"/>
  <c r="P102" i="5"/>
  <c r="O102" i="5"/>
  <c r="N102" i="5"/>
  <c r="O101" i="5"/>
  <c r="P100" i="5"/>
  <c r="O100" i="5"/>
  <c r="N100" i="5"/>
  <c r="P99" i="5"/>
  <c r="O99" i="5"/>
  <c r="N99" i="5"/>
  <c r="O98" i="5"/>
  <c r="P97" i="5"/>
  <c r="O97" i="5"/>
  <c r="N97" i="5"/>
  <c r="P96" i="5"/>
  <c r="O96" i="5"/>
  <c r="N96" i="5"/>
  <c r="O95" i="5"/>
  <c r="O94" i="5"/>
  <c r="O93" i="5"/>
  <c r="P92" i="5"/>
  <c r="O92" i="5"/>
  <c r="N92" i="5"/>
  <c r="P91" i="5"/>
  <c r="O91" i="5"/>
  <c r="N91" i="5"/>
  <c r="P90" i="5"/>
  <c r="O90" i="5"/>
  <c r="N90" i="5"/>
  <c r="P89" i="5"/>
  <c r="P118" i="5" s="1"/>
  <c r="O89" i="5"/>
  <c r="N89" i="5"/>
  <c r="N118" i="5" s="1"/>
  <c r="O88" i="5"/>
  <c r="O118" i="5" s="1"/>
  <c r="M87" i="5"/>
  <c r="L87" i="5"/>
  <c r="K87" i="5"/>
  <c r="J87" i="5"/>
  <c r="I87" i="5"/>
  <c r="H87" i="5"/>
  <c r="G87" i="5"/>
  <c r="F87" i="5"/>
  <c r="E87" i="5"/>
  <c r="D87" i="5"/>
  <c r="C87" i="5"/>
  <c r="B87" i="5"/>
  <c r="P86" i="5"/>
  <c r="O86" i="5"/>
  <c r="N86" i="5"/>
  <c r="P85" i="5"/>
  <c r="O85" i="5"/>
  <c r="N85" i="5"/>
  <c r="P84" i="5"/>
  <c r="O84" i="5"/>
  <c r="N84" i="5"/>
  <c r="P83" i="5"/>
  <c r="O83" i="5"/>
  <c r="N83" i="5"/>
  <c r="P82" i="5"/>
  <c r="O82" i="5"/>
  <c r="N82" i="5"/>
  <c r="P81" i="5"/>
  <c r="O81" i="5"/>
  <c r="N81" i="5"/>
  <c r="P80" i="5"/>
  <c r="O80" i="5"/>
  <c r="N80" i="5"/>
  <c r="P79" i="5"/>
  <c r="O79" i="5"/>
  <c r="N79" i="5"/>
  <c r="P78" i="5"/>
  <c r="O78" i="5"/>
  <c r="N78" i="5"/>
  <c r="P77" i="5"/>
  <c r="O77" i="5"/>
  <c r="N77" i="5"/>
  <c r="P76" i="5"/>
  <c r="O76" i="5"/>
  <c r="N76" i="5"/>
  <c r="P75" i="5"/>
  <c r="O75" i="5"/>
  <c r="N75" i="5"/>
  <c r="P74" i="5"/>
  <c r="O74" i="5"/>
  <c r="N74" i="5"/>
  <c r="P73" i="5"/>
  <c r="O73" i="5"/>
  <c r="N73" i="5"/>
  <c r="P72" i="5"/>
  <c r="O72" i="5"/>
  <c r="N72" i="5"/>
  <c r="P71" i="5"/>
  <c r="O71" i="5"/>
  <c r="N71" i="5"/>
  <c r="P70" i="5"/>
  <c r="O70" i="5"/>
  <c r="N70" i="5"/>
  <c r="P69" i="5"/>
  <c r="N69" i="5"/>
  <c r="P58" i="5"/>
  <c r="O58" i="5"/>
  <c r="N58" i="5"/>
  <c r="P57" i="5"/>
  <c r="O57" i="5"/>
  <c r="O87" i="5" s="1"/>
  <c r="N57" i="5"/>
  <c r="P56" i="5"/>
  <c r="P87" i="5" s="1"/>
  <c r="N56" i="5"/>
  <c r="N87" i="5" s="1"/>
  <c r="S55" i="5"/>
  <c r="R55" i="5"/>
  <c r="Q55" i="5"/>
  <c r="M55" i="5"/>
  <c r="L55" i="5"/>
  <c r="K55" i="5"/>
  <c r="J55" i="5"/>
  <c r="I55" i="5"/>
  <c r="H55" i="5"/>
  <c r="G55" i="5"/>
  <c r="F55" i="5"/>
  <c r="E55" i="5"/>
  <c r="D55" i="5"/>
  <c r="C55" i="5"/>
  <c r="B55" i="5"/>
  <c r="P54" i="5"/>
  <c r="O54" i="5"/>
  <c r="N54" i="5"/>
  <c r="P53" i="5"/>
  <c r="O53" i="5"/>
  <c r="N53" i="5"/>
  <c r="P52" i="5"/>
  <c r="O52" i="5"/>
  <c r="N52" i="5"/>
  <c r="O51" i="5"/>
  <c r="P50" i="5"/>
  <c r="O50" i="5"/>
  <c r="N50" i="5"/>
  <c r="P49" i="5"/>
  <c r="O49" i="5"/>
  <c r="N49" i="5"/>
  <c r="P48" i="5"/>
  <c r="O48" i="5"/>
  <c r="N48" i="5"/>
  <c r="P47" i="5"/>
  <c r="O47" i="5"/>
  <c r="N47" i="5"/>
  <c r="P46" i="5"/>
  <c r="O46" i="5"/>
  <c r="N46" i="5"/>
  <c r="P45" i="5"/>
  <c r="O45" i="5"/>
  <c r="N45" i="5"/>
  <c r="P44" i="5"/>
  <c r="O44" i="5"/>
  <c r="N44" i="5"/>
  <c r="P43" i="5"/>
  <c r="O43" i="5"/>
  <c r="N43" i="5"/>
  <c r="P42" i="5"/>
  <c r="O42" i="5"/>
  <c r="N42" i="5"/>
  <c r="P41" i="5"/>
  <c r="O41" i="5"/>
  <c r="N41" i="5"/>
  <c r="P40" i="5"/>
  <c r="O40" i="5"/>
  <c r="N40" i="5"/>
  <c r="P39" i="5"/>
  <c r="O39" i="5"/>
  <c r="N39" i="5"/>
  <c r="P38" i="5"/>
  <c r="O38" i="5"/>
  <c r="N38" i="5"/>
  <c r="P37" i="5"/>
  <c r="P36" i="5"/>
  <c r="O36" i="5"/>
  <c r="N36" i="5"/>
  <c r="P35" i="5"/>
  <c r="O35" i="5"/>
  <c r="N35" i="5"/>
  <c r="P34" i="5"/>
  <c r="O34" i="5"/>
  <c r="N34" i="5"/>
  <c r="P33" i="5"/>
  <c r="O33" i="5"/>
  <c r="N33" i="5"/>
  <c r="P32" i="5"/>
  <c r="O32" i="5"/>
  <c r="N32" i="5"/>
  <c r="P31" i="5"/>
  <c r="O31" i="5"/>
  <c r="N31" i="5"/>
  <c r="P30" i="5"/>
  <c r="O30" i="5"/>
  <c r="N30" i="5"/>
  <c r="P29" i="5"/>
  <c r="O29" i="5"/>
  <c r="N29" i="5"/>
  <c r="P28" i="5"/>
  <c r="O28" i="5"/>
  <c r="N28" i="5"/>
  <c r="P27" i="5"/>
  <c r="O27" i="5"/>
  <c r="N27" i="5"/>
  <c r="P26" i="5"/>
  <c r="O26" i="5"/>
  <c r="N26" i="5"/>
  <c r="P25" i="5"/>
  <c r="P55" i="5" s="1"/>
  <c r="O25" i="5"/>
  <c r="O55" i="5" s="1"/>
  <c r="N25" i="5"/>
  <c r="N55" i="5" s="1"/>
  <c r="A22" i="5"/>
  <c r="P21" i="5"/>
  <c r="A21" i="5"/>
  <c r="P20" i="5"/>
  <c r="A20" i="5"/>
  <c r="P19" i="5"/>
  <c r="A19" i="5"/>
  <c r="P18" i="5"/>
  <c r="A18" i="5"/>
  <c r="P17" i="5"/>
  <c r="A17" i="5"/>
  <c r="A16" i="5"/>
  <c r="A15" i="5"/>
  <c r="A14" i="5"/>
  <c r="A13" i="5"/>
  <c r="A12" i="5"/>
  <c r="A11" i="5"/>
  <c r="A10" i="5"/>
  <c r="M9" i="5"/>
  <c r="L9" i="5"/>
  <c r="K9" i="5"/>
  <c r="J9" i="5"/>
  <c r="I9" i="5"/>
  <c r="H9" i="5"/>
  <c r="G9" i="5"/>
  <c r="F9" i="5"/>
  <c r="E9" i="5"/>
  <c r="D9" i="5"/>
  <c r="C9" i="5"/>
  <c r="B9" i="5"/>
  <c r="A9" i="5"/>
  <c r="M8" i="5"/>
  <c r="L8" i="5"/>
  <c r="K8" i="5"/>
  <c r="J8" i="5"/>
  <c r="I8" i="5"/>
  <c r="H8" i="5"/>
  <c r="G8" i="5"/>
  <c r="F8" i="5"/>
  <c r="E8" i="5"/>
  <c r="D8" i="5"/>
  <c r="C8" i="5"/>
  <c r="B8" i="5"/>
  <c r="P8" i="5" s="1"/>
  <c r="A8" i="5"/>
  <c r="M7" i="5"/>
  <c r="L7" i="5"/>
  <c r="K7" i="5"/>
  <c r="J7" i="5"/>
  <c r="I7" i="5"/>
  <c r="H7" i="5"/>
  <c r="G7" i="5"/>
  <c r="F7" i="5"/>
  <c r="E7" i="5"/>
  <c r="D7" i="5"/>
  <c r="C7" i="5"/>
  <c r="B7" i="5"/>
  <c r="A7" i="5"/>
  <c r="M6" i="5"/>
  <c r="L6" i="5"/>
  <c r="K6" i="5"/>
  <c r="J6" i="5"/>
  <c r="I6" i="5"/>
  <c r="H6" i="5"/>
  <c r="G6" i="5"/>
  <c r="F6" i="5"/>
  <c r="E6" i="5"/>
  <c r="D6" i="5"/>
  <c r="C6" i="5"/>
  <c r="B6" i="5"/>
  <c r="P6" i="5" s="1"/>
  <c r="A6" i="5"/>
  <c r="P174" i="4"/>
  <c r="O88" i="4"/>
  <c r="I26" i="4"/>
  <c r="N17" i="4"/>
  <c r="N16" i="4"/>
  <c r="N13" i="4"/>
  <c r="N11" i="4"/>
  <c r="N9" i="4"/>
  <c r="P7" i="5" l="1"/>
  <c r="P9" i="5"/>
  <c r="P46" i="1"/>
  <c r="N51" i="1"/>
  <c r="Q18" i="3"/>
  <c r="R18" i="3"/>
  <c r="S18" i="3"/>
  <c r="S55" i="2"/>
  <c r="R55" i="2"/>
  <c r="Q55" i="2"/>
  <c r="L91" i="2"/>
  <c r="N91" i="2"/>
  <c r="N86" i="2"/>
  <c r="O86" i="2"/>
  <c r="N87" i="2"/>
  <c r="O87" i="2"/>
  <c r="N88" i="2"/>
  <c r="O88" i="2"/>
  <c r="N89" i="2"/>
  <c r="O89" i="2"/>
  <c r="N90" i="2"/>
  <c r="O90" i="2"/>
  <c r="O91" i="2"/>
  <c r="N92" i="2"/>
  <c r="O92" i="2"/>
  <c r="N93" i="2"/>
  <c r="O93" i="2"/>
  <c r="N94" i="2"/>
  <c r="O94" i="2"/>
  <c r="N95" i="2"/>
  <c r="O95" i="2"/>
  <c r="N96" i="2"/>
  <c r="N97" i="2"/>
  <c r="O97" i="2"/>
  <c r="N98" i="2"/>
  <c r="O98" i="2"/>
  <c r="N99" i="2"/>
  <c r="N100" i="2"/>
  <c r="O100" i="2"/>
  <c r="N101" i="2"/>
  <c r="O101" i="2"/>
  <c r="N102" i="2"/>
  <c r="O102" i="2"/>
  <c r="N103" i="2"/>
  <c r="O103" i="2"/>
  <c r="N104" i="2"/>
  <c r="O104" i="2"/>
  <c r="N105" i="2"/>
  <c r="O105" i="2"/>
  <c r="N106" i="2"/>
  <c r="O106" i="2"/>
  <c r="N107" i="2"/>
  <c r="O107" i="2"/>
  <c r="N108" i="2"/>
  <c r="O108" i="2"/>
  <c r="N109" i="2"/>
  <c r="O109" i="2"/>
  <c r="N110" i="2"/>
  <c r="O110" i="2"/>
  <c r="N111" i="2"/>
  <c r="O111" i="2"/>
  <c r="N112" i="2"/>
  <c r="O112" i="2"/>
  <c r="N113" i="2"/>
  <c r="O113" i="2"/>
  <c r="N114" i="2"/>
  <c r="O114" i="2"/>
  <c r="N115" i="2"/>
  <c r="O115" i="2"/>
  <c r="O85" i="2"/>
  <c r="N85" i="2"/>
  <c r="N116" i="2" s="1"/>
  <c r="N62" i="2"/>
  <c r="O83" i="2"/>
  <c r="O82" i="2"/>
  <c r="N82" i="2"/>
  <c r="O81" i="2"/>
  <c r="N81" i="2"/>
  <c r="O80" i="2"/>
  <c r="N80" i="2"/>
  <c r="O79" i="2"/>
  <c r="N79" i="2"/>
  <c r="O78" i="2"/>
  <c r="N78" i="2"/>
  <c r="O77" i="2"/>
  <c r="N77" i="2"/>
  <c r="O76" i="2"/>
  <c r="N76" i="2"/>
  <c r="N75" i="2"/>
  <c r="O74" i="2"/>
  <c r="N74" i="2"/>
  <c r="O73" i="2"/>
  <c r="O72" i="2"/>
  <c r="N72" i="2"/>
  <c r="O71" i="2"/>
  <c r="N71" i="2"/>
  <c r="O70" i="2"/>
  <c r="O69" i="2"/>
  <c r="N69" i="2"/>
  <c r="O68" i="2"/>
  <c r="N68" i="2"/>
  <c r="O67" i="2"/>
  <c r="N67" i="2"/>
  <c r="O66" i="2"/>
  <c r="N66" i="2"/>
  <c r="O65" i="2"/>
  <c r="N65" i="2"/>
  <c r="O64" i="2"/>
  <c r="N64" i="2"/>
  <c r="O63" i="2"/>
  <c r="N63" i="2"/>
  <c r="O62" i="2"/>
  <c r="O61" i="2"/>
  <c r="N61" i="2"/>
  <c r="O60" i="2"/>
  <c r="N60" i="2"/>
  <c r="O59" i="2"/>
  <c r="N59" i="2"/>
  <c r="O58" i="2"/>
  <c r="N58" i="2"/>
  <c r="O57" i="2"/>
  <c r="N57" i="2"/>
  <c r="O56" i="2"/>
  <c r="N56" i="2"/>
  <c r="P25" i="2"/>
  <c r="O25" i="2"/>
  <c r="N25" i="2"/>
  <c r="O26" i="2"/>
  <c r="O27" i="2"/>
  <c r="O28" i="2"/>
  <c r="O29" i="2"/>
  <c r="O30" i="2"/>
  <c r="O31" i="2"/>
  <c r="O32" i="2"/>
  <c r="O33" i="2"/>
  <c r="O34" i="2"/>
  <c r="O35" i="2"/>
  <c r="O36" i="2"/>
  <c r="O37" i="2"/>
  <c r="O38" i="2"/>
  <c r="O39" i="2"/>
  <c r="O41" i="2"/>
  <c r="O42" i="2"/>
  <c r="O43" i="2"/>
  <c r="O44" i="2"/>
  <c r="O45" i="2"/>
  <c r="O46" i="2"/>
  <c r="O47" i="2"/>
  <c r="O48" i="2"/>
  <c r="O49" i="2"/>
  <c r="O50" i="2"/>
  <c r="O51" i="2"/>
  <c r="O52" i="2"/>
  <c r="O53" i="2"/>
  <c r="O54"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M116" i="2"/>
  <c r="K116" i="2"/>
  <c r="J116" i="2"/>
  <c r="I116" i="2"/>
  <c r="H116" i="2"/>
  <c r="G116" i="2"/>
  <c r="F116" i="2"/>
  <c r="E116" i="2"/>
  <c r="D116" i="2"/>
  <c r="C116" i="2"/>
  <c r="B116" i="2"/>
  <c r="P115" i="2"/>
  <c r="P114" i="2"/>
  <c r="P113" i="2"/>
  <c r="P112" i="2"/>
  <c r="P111" i="2"/>
  <c r="P110" i="2"/>
  <c r="P109" i="2"/>
  <c r="P108" i="2"/>
  <c r="P107" i="2"/>
  <c r="P106" i="2"/>
  <c r="P105" i="2"/>
  <c r="P104" i="2"/>
  <c r="P103" i="2"/>
  <c r="P102" i="2"/>
  <c r="P101" i="2"/>
  <c r="P100" i="2"/>
  <c r="L99" i="2"/>
  <c r="O99" i="2" s="1"/>
  <c r="P98" i="2"/>
  <c r="P97" i="2"/>
  <c r="L96" i="2"/>
  <c r="O96" i="2" s="1"/>
  <c r="P95" i="2"/>
  <c r="P94" i="2"/>
  <c r="P93" i="2"/>
  <c r="P92" i="2"/>
  <c r="P90" i="2"/>
  <c r="P89" i="2"/>
  <c r="P88" i="2"/>
  <c r="P87" i="2"/>
  <c r="P86" i="2"/>
  <c r="P85" i="2"/>
  <c r="M84" i="2"/>
  <c r="K84" i="2"/>
  <c r="J84" i="2"/>
  <c r="I84" i="2"/>
  <c r="H84" i="2"/>
  <c r="G84" i="2"/>
  <c r="F84" i="2"/>
  <c r="E84" i="2"/>
  <c r="D84" i="2"/>
  <c r="C84" i="2"/>
  <c r="P83" i="2"/>
  <c r="P82" i="2"/>
  <c r="P81" i="2"/>
  <c r="P80" i="2"/>
  <c r="P79" i="2"/>
  <c r="P78" i="2"/>
  <c r="P77" i="2"/>
  <c r="P76" i="2"/>
  <c r="L75" i="2"/>
  <c r="O75" i="2" s="1"/>
  <c r="P74" i="2"/>
  <c r="P72" i="2"/>
  <c r="P71" i="2"/>
  <c r="B70" i="2"/>
  <c r="N70" i="2" s="1"/>
  <c r="P69" i="2"/>
  <c r="P68" i="2"/>
  <c r="P67" i="2"/>
  <c r="P66" i="2"/>
  <c r="P65" i="2"/>
  <c r="P64" i="2"/>
  <c r="P63" i="2"/>
  <c r="P62" i="2"/>
  <c r="P61" i="2"/>
  <c r="P60" i="2"/>
  <c r="P59" i="2"/>
  <c r="P58" i="2"/>
  <c r="P57" i="2"/>
  <c r="P56" i="2"/>
  <c r="M55" i="2"/>
  <c r="K55" i="2"/>
  <c r="J55" i="2"/>
  <c r="I55" i="2"/>
  <c r="H55" i="2"/>
  <c r="G55" i="2"/>
  <c r="F55" i="2"/>
  <c r="E55" i="2"/>
  <c r="D55" i="2"/>
  <c r="C55" i="2"/>
  <c r="B55" i="2"/>
  <c r="P54" i="2"/>
  <c r="P53" i="2"/>
  <c r="P52" i="2"/>
  <c r="P51" i="2"/>
  <c r="P50" i="2"/>
  <c r="P49" i="2"/>
  <c r="P48" i="2"/>
  <c r="P47" i="2"/>
  <c r="P46" i="2"/>
  <c r="P45" i="2"/>
  <c r="P44" i="2"/>
  <c r="P43" i="2"/>
  <c r="P42" i="2"/>
  <c r="P41" i="2"/>
  <c r="L40" i="2"/>
  <c r="O40" i="2" s="1"/>
  <c r="P39" i="2"/>
  <c r="P38" i="2"/>
  <c r="P37" i="2"/>
  <c r="P36" i="2"/>
  <c r="P35" i="2"/>
  <c r="P34" i="2"/>
  <c r="P33" i="2"/>
  <c r="P32" i="2"/>
  <c r="P31" i="2"/>
  <c r="P30" i="2"/>
  <c r="P29" i="2"/>
  <c r="P28" i="2"/>
  <c r="P27" i="2"/>
  <c r="P26" i="2"/>
  <c r="P24" i="2"/>
  <c r="A22" i="2"/>
  <c r="P21" i="2"/>
  <c r="A21" i="2"/>
  <c r="P20" i="2"/>
  <c r="A20" i="2"/>
  <c r="P19" i="2"/>
  <c r="A19" i="2"/>
  <c r="P18" i="2"/>
  <c r="A18" i="2"/>
  <c r="P17" i="2"/>
  <c r="A17" i="2"/>
  <c r="A16" i="2"/>
  <c r="A15" i="2"/>
  <c r="A14" i="2"/>
  <c r="A13" i="2"/>
  <c r="A12" i="2"/>
  <c r="A11" i="2"/>
  <c r="A10" i="2"/>
  <c r="M9" i="2"/>
  <c r="L9" i="2"/>
  <c r="K9" i="2"/>
  <c r="J9" i="2"/>
  <c r="I9" i="2"/>
  <c r="H9" i="2"/>
  <c r="G9" i="2"/>
  <c r="F9" i="2"/>
  <c r="E9" i="2"/>
  <c r="D9" i="2"/>
  <c r="C9" i="2"/>
  <c r="B9" i="2"/>
  <c r="A9" i="2"/>
  <c r="M8" i="2"/>
  <c r="L8" i="2"/>
  <c r="K8" i="2"/>
  <c r="J8" i="2"/>
  <c r="I8" i="2"/>
  <c r="H8" i="2"/>
  <c r="G8" i="2"/>
  <c r="F8" i="2"/>
  <c r="E8" i="2"/>
  <c r="D8" i="2"/>
  <c r="C8" i="2"/>
  <c r="B8" i="2"/>
  <c r="A8" i="2"/>
  <c r="M7" i="2"/>
  <c r="L7" i="2"/>
  <c r="K7" i="2"/>
  <c r="J7" i="2"/>
  <c r="I7" i="2"/>
  <c r="H7" i="2"/>
  <c r="G7" i="2"/>
  <c r="F7" i="2"/>
  <c r="E7" i="2"/>
  <c r="D7" i="2"/>
  <c r="C7" i="2"/>
  <c r="B7" i="2"/>
  <c r="A7" i="2"/>
  <c r="M6" i="2"/>
  <c r="L6" i="2"/>
  <c r="K6" i="2"/>
  <c r="J6" i="2"/>
  <c r="I6" i="2"/>
  <c r="H6" i="2"/>
  <c r="G6" i="2"/>
  <c r="F6" i="2"/>
  <c r="E6" i="2"/>
  <c r="D6" i="2"/>
  <c r="C6" i="2"/>
  <c r="B6" i="2"/>
  <c r="A6" i="2"/>
  <c r="P7" i="2" l="1"/>
  <c r="P9" i="2"/>
  <c r="P6" i="2"/>
  <c r="P8" i="2"/>
  <c r="N84" i="2"/>
  <c r="O84" i="2"/>
  <c r="O116" i="2"/>
  <c r="O55" i="2"/>
  <c r="L55" i="2"/>
  <c r="P40" i="2"/>
  <c r="P55" i="2" s="1"/>
  <c r="B84" i="2"/>
  <c r="P70" i="2"/>
  <c r="L84" i="2"/>
  <c r="P75" i="2"/>
  <c r="L116" i="2"/>
  <c r="P91" i="2"/>
  <c r="P96" i="2"/>
  <c r="P99" i="2"/>
  <c r="P84" i="2" l="1"/>
  <c r="P116" i="2"/>
</calcChain>
</file>

<file path=xl/comments1.xml><?xml version="1.0" encoding="utf-8"?>
<comments xmlns="http://schemas.openxmlformats.org/spreadsheetml/2006/main">
  <authors>
    <author>Berenice Palacios Macias</author>
  </authors>
  <commentList>
    <comment ref="L91" authorId="0" shapeId="0">
      <text>
        <r>
          <rPr>
            <b/>
            <sz val="9"/>
            <color indexed="81"/>
            <rFont val="Tahoma"/>
            <charset val="1"/>
          </rPr>
          <t xml:space="preserve">183 INAUGURACION
</t>
        </r>
        <r>
          <rPr>
            <sz val="9"/>
            <color indexed="81"/>
            <rFont val="Tahoma"/>
            <charset val="1"/>
          </rPr>
          <t xml:space="preserve">
</t>
        </r>
      </text>
    </comment>
  </commentList>
</comments>
</file>

<file path=xl/comments2.xml><?xml version="1.0" encoding="utf-8"?>
<comments xmlns="http://schemas.openxmlformats.org/spreadsheetml/2006/main">
  <authors>
    <author>Berenice Palacios Macias</author>
  </authors>
  <commentList>
    <comment ref="L94" authorId="0" shapeId="0">
      <text>
        <r>
          <rPr>
            <b/>
            <sz val="9"/>
            <color indexed="81"/>
            <rFont val="Tahoma"/>
            <family val="2"/>
          </rPr>
          <t xml:space="preserve">183 INAUGURACION
</t>
        </r>
        <r>
          <rPr>
            <sz val="9"/>
            <color indexed="81"/>
            <rFont val="Tahoma"/>
            <family val="2"/>
          </rPr>
          <t xml:space="preserve">
</t>
        </r>
      </text>
    </comment>
  </commentList>
</comments>
</file>

<file path=xl/sharedStrings.xml><?xml version="1.0" encoding="utf-8"?>
<sst xmlns="http://schemas.openxmlformats.org/spreadsheetml/2006/main" count="1825" uniqueCount="494">
  <si>
    <t>AÑO</t>
  </si>
  <si>
    <t>MES</t>
  </si>
  <si>
    <t>EVENTO</t>
  </si>
  <si>
    <t>DISCIPLINA</t>
  </si>
  <si>
    <t>INDICADOR</t>
  </si>
  <si>
    <t>PROYECTO</t>
  </si>
  <si>
    <t>FECHA</t>
  </si>
  <si>
    <t>ASISTENCIA</t>
  </si>
  <si>
    <t>ACTIVIDADES DE DIVULGACIÓN CULTURAL</t>
  </si>
  <si>
    <t xml:space="preserve">DIVULGACIÓN Y FORMACIÓN DE PÚBLICOS </t>
  </si>
  <si>
    <t xml:space="preserve">CHARLAS, CONVERSATORIOS Y CONFERENCIAS MAC </t>
  </si>
  <si>
    <t xml:space="preserve">MAC EXPOSICIONES </t>
  </si>
  <si>
    <t xml:space="preserve">ATENCIÓN A NIVEL EDUCTIVO </t>
  </si>
  <si>
    <t xml:space="preserve">MAC EXPOSICIONES COLABORACIÓN CON EL IMES Y LA FENAPO </t>
  </si>
  <si>
    <t>PRESENTACIONES ARTÍSTICAS, MEDIOS AUDIOVISUALES Y EXPOSICIONES</t>
  </si>
  <si>
    <t>CONFERENCIAS, ACTIVIDADES ACADÉMICAS Y PRESENTACIONES DE LIBROS.</t>
  </si>
  <si>
    <t>VISITAS GUIADAS</t>
  </si>
  <si>
    <t xml:space="preserve">ENERO </t>
  </si>
  <si>
    <t xml:space="preserve">EVENTO DE ESCUELA ESTATAL: EVALUACIÓN SEMESTRAL DE LAS MATERIA DE TALLER DE PRÁCTICAS DE DANZAS ESCÉNICAS Y COMPOSICIÓN COREOGRÁGFICA </t>
  </si>
  <si>
    <t xml:space="preserve">VISITA GUIDA CLUB DE LEONES NO 2 </t>
  </si>
  <si>
    <t xml:space="preserve">VISITA GUIADA ESCUELA Javier Rivera García </t>
  </si>
  <si>
    <t xml:space="preserve">VISITA GUIADA Stere Jobs </t>
  </si>
  <si>
    <t xml:space="preserve">VISITA GUIADA DIRECCIÓN DE TURISMO MUNICIPAL </t>
  </si>
  <si>
    <t xml:space="preserve">VISITAS GUIADAS Dirección de turismo municipal  </t>
  </si>
  <si>
    <t xml:space="preserve">FEBRERO </t>
  </si>
  <si>
    <t>COFFEE PARTY</t>
  </si>
  <si>
    <t>CORTOMETRAJE LA PRIMERA PIEDRA</t>
  </si>
  <si>
    <t xml:space="preserve">NOCHE MAC </t>
  </si>
  <si>
    <t xml:space="preserve">VISITA GUIADA INSTITUTO COLEGIO AMERICANO HOWARD GARDER SECUNDARIA </t>
  </si>
  <si>
    <t xml:space="preserve">VISITAS GUIADAS TECNOLÓGICO DE MONTERREY </t>
  </si>
  <si>
    <t xml:space="preserve">VISITAS GUIADAS RAFAEL ARGÁNIZ </t>
  </si>
  <si>
    <t>CHARLA CANTERA, RAICES DE UNA IDENTIDAD TRES VISIONES UNA MISMA ESENCIA  
Tres visiones, una misma esencia</t>
  </si>
  <si>
    <t>! PASARELA ÚNICA QUE FUSIONÓ LA MODA Y EL ARTE VÓRTICE MODEL, EVENTO A BENEFICIO DE ONCOLOGÍA INFANTIL</t>
  </si>
  <si>
    <t>REAPERTURA DE LA PIEZA DEL MES "LA PRIMERA PIEDRA"</t>
  </si>
  <si>
    <t xml:space="preserve">MAC EXTRAMURO VISITA TEC DE MONTERREY </t>
  </si>
  <si>
    <t xml:space="preserve">DEMOSTRACIÓN DE ARTES MARCIALES AÑO CHINO </t>
  </si>
  <si>
    <t xml:space="preserve">DESPEDIDA DE DRAGONES AÑO CHINO </t>
  </si>
  <si>
    <t xml:space="preserve">ACTIVIDADES DE CALLEJÓN SALAZAR, AÑO CHINO </t>
  </si>
  <si>
    <t xml:space="preserve">MARZO </t>
  </si>
  <si>
    <t xml:space="preserve">TALLER ENTRE CARGAS Y ESPEJOS: Tarot ulustrado </t>
  </si>
  <si>
    <t xml:space="preserve">TALLER DE CALIGRAFÍA </t>
  </si>
  <si>
    <t xml:space="preserve">CONCIERTO SONIDOS ANCESTRALES </t>
  </si>
  <si>
    <t>CONCIERTO HARMONY HITS</t>
  </si>
  <si>
    <t xml:space="preserve">VISITA GUIADA PLANTEL COBACH </t>
  </si>
  <si>
    <t>VISITA GUIADA INSTITUTO NEWTON</t>
  </si>
  <si>
    <t xml:space="preserve">VISITA GUIADA DALES CHANCE </t>
  </si>
  <si>
    <t>VISITA GUIADA  ITEMS</t>
  </si>
  <si>
    <t xml:space="preserve">ESCUELA ESTATAL DE MÚSICA CLASE TEÓRICA PRÁCTICA DIPLOMADO "Didactica, gestión y tecnología para músicos"  Museo MAC SEDE </t>
  </si>
  <si>
    <t>Acciones : Divulgación Cultural y Formación de Públicos</t>
  </si>
  <si>
    <t xml:space="preserve">2025 ENERO </t>
  </si>
  <si>
    <t xml:space="preserve"> DIFUSIÓN CULTURAL EN MEDIOS MASIVOS DE COMUNICACIÓN </t>
  </si>
  <si>
    <t xml:space="preserve">2025 febrero </t>
  </si>
  <si>
    <t xml:space="preserve">INVITACIÓN A . LO RECORDAMOS GRATAMENTE EN EL MUSEO, TANTO QUE TENEMOS UNA PIEZA EN EXHIBICIÓN DEL ARTISTA HIPERREALISTA - RUBEN OROZCO LOZA DAVID BOWIE CUMPLIRA 78 AÑOS </t>
  </si>
  <si>
    <t xml:space="preserve">INVITACIÓN A , LOS CONSUMIDORES DE KARLA BETANCOURT TE ESTÁ ESPERANDO CON UNA VIBRA NEO POP ART QUE ESTÁ QUE ARDE. TÓMATE UNA FOTO ARTISTA HIPERREALISTA - RUBEN OROZCO LOZA DAVID BOWIE CUMPLIRA 78 AÑOS </t>
  </si>
  <si>
    <t>INVITACIÓN A LA  REAPERTURA ,  "LA PRIMERA PIEDRA II"</t>
  </si>
  <si>
    <t xml:space="preserve">MUESTRA LA "PRIMERA PIEDRA </t>
  </si>
  <si>
    <t xml:space="preserve">REAPERTURA DE LA EXPOSICIÓN "LA PRIMERA PIEDRA" </t>
  </si>
  <si>
    <t xml:space="preserve">INVITACIÓN A REAPERTURA DE LA EXPOSICIÓN "LA PRIMERA PIEDRA" </t>
  </si>
  <si>
    <t>INVITACIÓN A VEN A LA COFFEE PARTY EN EL MAC</t>
  </si>
  <si>
    <t xml:space="preserve">¡EL AÑO NUEVO CHINO LLEGA AL MAC Y NO TE LO PUEDES PERDER!  EL AÑO DE LA SERPIENTE DE MADERA CON UNA FIESTA </t>
  </si>
  <si>
    <t xml:space="preserve">INVITACIÓN AL AÑO NUEVO CHINO </t>
  </si>
  <si>
    <t xml:space="preserve">ESTE 1° DE FEBRERO CELEBRAMOS EL AÑO DE LA SERPIENTE DE MADERA CON UNA FIESTA LLENA DE TRADICIÓN, CULTURA Y PURA BUENA VIBRA. </t>
  </si>
  <si>
    <t xml:space="preserve"> #BLUEMONDAY, TRANSFORMA LA MELANCOLÍA EN INSPIRACIÓN. EL ARTE NOS CONECTA CON NUESTRAS EMOCIONES Y NOS PERMITE REFLEXIONAR</t>
  </si>
  <si>
    <t>MUSEO MAC SLP ACTUALIZÓ SU FOTO DE PORTADA.</t>
  </si>
  <si>
    <t>ACCIONES DE DIFUSIÓN CULTURAL EN MEDIOS DE COMUNICACIÓN</t>
  </si>
  <si>
    <t xml:space="preserve">POSESIONAMIENTO DEL MUSEO EN REDES SOCIALES </t>
  </si>
  <si>
    <t>Acciones : Educación Artistica y Cultural.</t>
  </si>
  <si>
    <t>CELEBRACIÓN INOLVIDABLE ESTE AÑO NUEVO CHINO
 CON EL MAC A SU MÁXIMA CAPACIDAD</t>
  </si>
  <si>
    <t xml:space="preserve">ARTISTAS QUE DEBES CONOCER: ÁKOS EZER </t>
  </si>
  <si>
    <t>NOCHE MAC TRAE EL ESPECTÁCULO QUE ESTABAS ESPERANDO</t>
  </si>
  <si>
    <t>EL PAÍS DE LAS MARAVILLAS NADIA SAMARINA</t>
  </si>
  <si>
    <t>ELIANE AGUILERA  LA RESILIENCIA SE TEJE ENTRE LO VISIBLE Y LO INVISIBLE, ENTRE LO QUE SE SOSTIENE Y LO QUE SE FRAGMENTA</t>
  </si>
  <si>
    <t xml:space="preserve">EL ARTE CONTEMPORÁNEO SE REFIERE A MANIFESTACIONES ARTÍSTICAS CREADAS DESDE EL SIGLO XX   </t>
  </si>
  <si>
    <t>EL ESPECTÁCULO QUE ESTABAS ESPERANDO: AZUL RADIO LLEGA AL MUSEO DE ARTE CONTEMPORÁNEO CON SU EXPLOSIVO ROCK</t>
  </si>
  <si>
    <t>SE LLEVÓ A CABO LA CHARLA CANTERA: RAÍCES DE UNA IDENTIDAD, EN EL MUSEO DE ARTE CONTEMPORÁNEO</t>
  </si>
  <si>
    <t>A “LA PRIMERA PIEDRA” EN EL MAC Y REFLEXIONA SOBRE LOS INICIOS QUE CONSTRUYEN NUESTRA IDENTIDAD</t>
  </si>
  <si>
    <t xml:space="preserve">MURAL “3” KAROLYNA EN “ARTE AL AIRE LIBRE” </t>
  </si>
  <si>
    <t xml:space="preserve">“LOS CONSUMIDORES” DE KARLA BETANCOURT </t>
  </si>
  <si>
    <t xml:space="preserve">AGRADECIMIENTO </t>
  </si>
  <si>
    <t>LOS CONSUMIDORES DE KARLA BETANCOURT TE ESTÁ ESPERANDO CON UNA VIBRA NEO POP ART QUE ESTÁ QUE ARDE</t>
  </si>
  <si>
    <t>REAPERTURA DE LA MUESTRA "LA PRIMERA PIEDRA" EN SU SEGUNDA VERSIÓN,</t>
  </si>
  <si>
    <t xml:space="preserve">RESERVA MANDÁNDONOS MENSAJE #NOCHEMAC #AZULRADIO </t>
  </si>
  <si>
    <t xml:space="preserve">EL MURAL “3” KAROLYNA EN “ARTE AL AIRE LIBRE” </t>
  </si>
  <si>
    <t xml:space="preserve">EL SÁBADO 15 DE FEBRERO, DISFRUTA DE UNA MAÑANA LLENA DE CAFÉ, MÚSICA Y ARTE EN EL MUSEO DE ARTE CONTEMPORÁNEO. </t>
  </si>
  <si>
    <t xml:space="preserve">¨LOS CONSUMIDORES¨ EXPOSICIÓN REALIZADA POR LA ARTISTA PLÁSTICA KARLA BETANCOURT </t>
  </si>
  <si>
    <t>LA #PREMIER DEL DOCUMENTAL "LA PRIMERA PIEDRA" A CARGO DE MÉNDEZ FARIAS Y OJO CHUECO</t>
  </si>
  <si>
    <t xml:space="preserve">CON GRAN ASISTENCIA CULMINÓ LA CELEBRACIÓN DEL AÑO </t>
  </si>
  <si>
    <t xml:space="preserve">2025 marzo </t>
  </si>
  <si>
    <t xml:space="preserve">TALLER PULSERAS NUDOS DE LA SUERTE </t>
  </si>
  <si>
    <t xml:space="preserve">TALLER DE LOS BUENOS DESEOS </t>
  </si>
  <si>
    <t xml:space="preserve">TALLER DE ELABORACIÓN DE SERPIENTES </t>
  </si>
  <si>
    <t xml:space="preserve">ARTE </t>
  </si>
  <si>
    <t>CURSOS Y TALLERES</t>
  </si>
  <si>
    <t xml:space="preserve">PROYECTO DEL PECDACABINA POPULAR CON CESAR LUGO </t>
  </si>
  <si>
    <t xml:space="preserve">PROYECTO DEL PECDA CABINA POPULAR CON CESAR LUGO </t>
  </si>
  <si>
    <t xml:space="preserve">PROYECTO DEL PECDA CABINA POPULAR CON CESAR LUGO CABINA POPULAR CON CESAR LUGO </t>
  </si>
  <si>
    <t xml:space="preserve">APERTURA DE ESPACIOS EXPOSITIVOS PIEZA DEL MES EL PAIS DE LAS MARAVILLAS; SALA ODS EN MÍ HABITA; ARTE AL AIRE LIBRE UMBRAL.ENTRE LA COCIENCIA Y EL ABISMO </t>
  </si>
  <si>
    <t xml:space="preserve">CHARLA "MUJERES EN EL ARTE" Museo Sede </t>
  </si>
  <si>
    <t xml:space="preserve">DISPENSARIO POÉTICO DINÁMICA </t>
  </si>
  <si>
    <t>MERCADITO "LA MAGÍA ESTA EN TI"</t>
  </si>
  <si>
    <t>MARZO</t>
  </si>
  <si>
    <t xml:space="preserve">AGRADECCIMIENTO A LOS PARTICIPANTES DE LA NOCHE MAC  </t>
  </si>
  <si>
    <t xml:space="preserve">"EN MÍ HABITA"" DE ELIANE AGUILERA LA RESILIENCIA SE TEJE ENTRE LO VISIBLE Y LO INVISIBLE, ENTRE LO QUE SE SOSTIENE Y LO QUE SE FRAGMENTA.  </t>
  </si>
  <si>
    <t>ENCUENTRA MUCHA VARIEDAD Y SOUVENIRS, ASÍ COMO REGALOS PARA TU FAMILIA Y AMIGOS A PRECIOS BIEEEEN PADRES! #MUSEOMAC"</t>
  </si>
  <si>
    <t xml:space="preserve">VISTAS </t>
  </si>
  <si>
    <t>¡MAÑANA ELIANE ESTARÁ EN EL MAC! NOS VEMOS A LAS 7 PM, ENTRADA LIBRE</t>
  </si>
  <si>
    <t xml:space="preserve">INVITA A LA CHARLA ""MUJERES EN EL ARTE"", UN ESPACIO DE DIÁLOGO Y REFLEXIÓN CON ELIANE AGUILERA, IVETTE GASCA Y YOCELIN CÁMARA, TRES DESTACADAS VOCES EN EL ÁMBITO ARTÍSTICO, ACADÉMICO Y ACTIVISTA. </t>
  </si>
  <si>
    <t>TEC CAMPUS SAN LUIS POTOSÍ URBAN SKETCHERS SAN LUIS POTOSI"</t>
  </si>
  <si>
    <t xml:space="preserve">"ASÍ SE VIVIÓ LA GRAN APERTURA DE SALAS EN EL MAC ESTE VIERNES, DONDE LAS OBRAS ""UMBRAL"" DE EL RAYO, ""EL PAÍS DE LAS MARAVILLAS🇲🇽"" DE NADIA SAMARINA Y ""EN MÍ HABITA"" DE ELIANE AGUILERA </t>
  </si>
  <si>
    <t>VEN A VISITAR EL MURAL DE @EL__RAYO EN EL #MUSEOMAC"</t>
  </si>
  <si>
    <t>SE LLEVÓ A CABO LA CHARLA MUJERES EN EL ARTE EN EL MUSEO DE ARTE CONTEMPORÁNEO, UN ESPACIO DE DIÁLOGO Y REFLEXIÓN CON ELIANE AGUILERA, IVETTE GASCA Y YOCELIN CÁMARA,</t>
  </si>
  <si>
    <t xml:space="preserve">EN ESTE TALLER DE CALIGRAFÍA GÓTICA SE OFRECE UNA INTRODUCCIÓN PRÁCTICA A ESTE ESTILO DE ESCRITURA. SE ABORDAN TEMAS COMO: ESPACIADO Y COMPOSICIÓN DE TEXTOS 22 MARZ  29 MARZO IMPARTE: NORMAN GONZÁLEZ </t>
  </si>
  <si>
    <t>"ÚNETE A SILENCIO ENTRE PÁGINAS, UN ESPACIO ÚNICO PARA DISFRUTAR DE LA LECTURA EN CALMA. TRAE EL LIBRO QUE MÁS TE APASIONA Y SUMÉRGETE EN UN AMBIENTE TRANQUILO</t>
  </si>
  <si>
    <t>"EL MAC SE CONVERTIRÁ EN UN ESPACIO SONORO PARA EXPLORAR LOS INSTRUMENTOS PREHISPÁNICOS A TRAVÉS DE RÉPLICAS Y APROXIMACIONES. EN MUCHAS OCASIONES, LOS INSTRUMENTOS HALLADOS EN ZONAS ARQUEOLÓGICAS PERMANECEN EN MUSEOS SIN QUE PODAMOS ESCUCHAR SUS SONIDOS</t>
  </si>
  <si>
    <t xml:space="preserve">LA ESCUELA DE MÚSICA HARMONY HITS TIENE EL GUSTO DE PRESENTAR SU PRIMER CONCIERTO DE BATERÍA Y PERCUSIÓN </t>
  </si>
  <si>
    <t>LA PRIMER SESIÓN DEL TALLER DE CALIGRAFÍA A CARGO DE NORMAN GONZÁLEZ</t>
  </si>
  <si>
    <t>TALLERCREATIVO #POLARIDADES #GESTALT #AUTOCONOCIMIENTO #ARTEYBIENESTAR</t>
  </si>
  <si>
    <t xml:space="preserve">"ÚNETE A SILENCIO ENTRE PÁGINAS, UN ESPACIO ÚNICO PARA DISFRUTAR DE LA LECTURA EN CALMA. </t>
  </si>
  <si>
    <t>SE LLEVÓ A CABO LA PRIMER SESIÓN DEL TALLER DE CALIGRAFÍA A CARGO DE NORMAN GONZÁLEZ</t>
  </si>
  <si>
    <t>#TALLERCREATIVO #POLARIDADES #GESTALT #AUTOCONOCIMIENTO #ARTEYBIENESTAR"</t>
  </si>
  <si>
    <t xml:space="preserve"> "¿CUÁL ES EL LIBRO QUE ESTÁS LEYENDO ACTUALMENTE O TE GUSTARÍA COMENZAR A LEER? TRAE EL LIBRO QUE MÁS TE APASIONA Y SUMÉRGETE EN UN AMBIENTE TRANQUILO, ACOMPAÑADO DE UNA DELICIOSA TAZA DE</t>
  </si>
  <si>
    <t xml:space="preserve">AÚN PUEDES INSCRIBIRTE EN EL TALLER DE CALIGRAFÍA GÓTICA DONDE SE OFRECE UNA INTRODUCCIÓN PRÁCTICA </t>
  </si>
  <si>
    <t xml:space="preserve">TE INVITAMOS A “TALLER EXPLORANDO NUESTRAS POLARIDADES"", UN TALLER CREATIVO DONDE USAREMOS HERRAMIENTAS ARTÍSTICAS </t>
  </si>
  <si>
    <t xml:space="preserve">CONCIERTO DE BATERÍA Y PERCUSIONES ""HARMONY HITS" </t>
  </si>
  <si>
    <t xml:space="preserve">27 MARZO 18.00-20.00 H 29 MARZO TALLER CALIGRAFÍA PARA PRINCIPIANTES </t>
  </si>
  <si>
    <t>"NOS VEMOS HOY EN LA TARDE CONCIERTO SONIDOS PREHISPÁNICOS A LAS 18:00 HORAS</t>
  </si>
  <si>
    <t xml:space="preserve">"EL MAC SE CONVIRTIÓ EN UN ESPACIO SONORO PARA EXPLORAR LOS INSTRUMENTOS PREHISPÁNICOS </t>
  </si>
  <si>
    <t xml:space="preserve">TE INVITAMOS A “TALLER EXPLORANDO NUESTRAS POLARIDADES"", UN TALLER CREATIVO DONDE USAREMOS HERRAMIENTAS ARTÍSTICAS Y PRINCIPIOS DE LA TERAPIA </t>
  </si>
  <si>
    <t xml:space="preserve">"LA ESCUELA DE MÚSICA HARMONY HITS PRESENTÓ HOY SU PRIMER CONCIERTO DE BATERÍA Y PERCUSIÓN </t>
  </si>
  <si>
    <t>"ÚNETE A SILENCIO ENTRE PÁGINAS, UN ESPACIO ÚNICO PARA DISFRUTAR DE LA LECTURA EN CALMA AL FINAL</t>
  </si>
  <si>
    <t xml:space="preserve">TE INVITAMOS A “TALLER EXPLORANDO NUESTRAS POLARIDADES"", UN TALLER CREATIVO </t>
  </si>
  <si>
    <t xml:space="preserve">ÚLTIMAS SEMANAS PARA PODER DISFRUTAR LA GRAN EXHIBICIÓN LOS CONSUMIDORES DE LA ARTISTAS KARLA BETANCOURT </t>
  </si>
  <si>
    <t xml:space="preserve">INDICADOR </t>
  </si>
  <si>
    <t xml:space="preserve">formación de públicos desarrollo de habilidades artísticas y culturales mediante la capacitación educación no formal, la educación artística y educación de las artes
</t>
  </si>
  <si>
    <t xml:space="preserve">enero </t>
  </si>
  <si>
    <t xml:space="preserve">No. visitas guiadas </t>
  </si>
  <si>
    <t xml:space="preserve">público atendido </t>
  </si>
  <si>
    <t xml:space="preserve">No Charlas </t>
  </si>
  <si>
    <t>No talleres</t>
  </si>
  <si>
    <t xml:space="preserve">dinámicas y/o talleres adicionales  </t>
  </si>
  <si>
    <t xml:space="preserve">ACTIVIDAD </t>
  </si>
  <si>
    <t xml:space="preserve">PÚBLICO ATENDIDO </t>
  </si>
  <si>
    <t xml:space="preserve">febrero </t>
  </si>
  <si>
    <t xml:space="preserve">marzo </t>
  </si>
  <si>
    <t xml:space="preserve">Contribuir y garantizar el derecho a la cultura para todos los habitantes del Estado promocionando y difundiendo el arte contemporáneo en todas sus manifestaciones a través del acceso a bienes y servicios culturales. </t>
  </si>
  <si>
    <t xml:space="preserve">No eventos </t>
  </si>
  <si>
    <t xml:space="preserve">publico atendido </t>
  </si>
  <si>
    <t>divulgación para acceder a bienes y servicio culturales en todos los habitantes del Estado mediante exposiciones de calidad, eventos y actividades culturales del Museo</t>
  </si>
  <si>
    <t xml:space="preserve">MAGNA EXPO </t>
  </si>
  <si>
    <t xml:space="preserve">ESPACIO EXPOSITIVO PIEZA DEL MES </t>
  </si>
  <si>
    <t xml:space="preserve">ESPACIO EXPOSITIVO SALA DE ACCIÓN ODS </t>
  </si>
  <si>
    <t xml:space="preserve">RESULTADO TOTAL DE ACTIVIDADES POR INDICADOR PRIMER TRIMESTRE 2025 ENERO A MARZO </t>
  </si>
  <si>
    <t xml:space="preserve">AFLUENCIA DE VISITANTES </t>
  </si>
  <si>
    <t>REGISTRO ENTRADAS</t>
  </si>
  <si>
    <t>ADULTOS</t>
  </si>
  <si>
    <t>ESTUDIANTES</t>
  </si>
  <si>
    <t>MAESTROS</t>
  </si>
  <si>
    <t>INAPAM</t>
  </si>
  <si>
    <t>NIÑOS</t>
  </si>
  <si>
    <t>ENTRADA GRATUITA</t>
  </si>
  <si>
    <t>VISITANTES</t>
  </si>
  <si>
    <t>5 - 12 AÑOS</t>
  </si>
  <si>
    <t>NAL</t>
  </si>
  <si>
    <t>EXT</t>
  </si>
  <si>
    <t>ADULTO</t>
  </si>
  <si>
    <t>NIÑO</t>
  </si>
  <si>
    <t>GRATIS</t>
  </si>
  <si>
    <t>TOTAL ENERO</t>
  </si>
  <si>
    <t>TOTAL FEBRERO</t>
  </si>
  <si>
    <t>TOTAL MARZO</t>
  </si>
  <si>
    <t>BOLETO PAGADO</t>
  </si>
  <si>
    <t>TOTAL PUBLICO VULNERABLE</t>
  </si>
  <si>
    <t>TAQUILLA</t>
  </si>
  <si>
    <t>EVENTOS NOCHES ESPECIALES</t>
  </si>
  <si>
    <t>RENTA DE ESPACIO</t>
  </si>
  <si>
    <t xml:space="preserve">VISITA GUIDA </t>
  </si>
  <si>
    <t>VISITA GUIADA</t>
  </si>
  <si>
    <t>VISITA GUIDA</t>
  </si>
  <si>
    <t xml:space="preserve">AÑO NUEVO CHINO </t>
  </si>
  <si>
    <t>CORTOMETRAJE DE LA PIEZA DEL MES "LA PRIMERA PIEDRA"</t>
  </si>
  <si>
    <t>COFFE  PARTY</t>
  </si>
  <si>
    <t>CHARLA</t>
  </si>
  <si>
    <t>MODULO DE VACUNACIÓN</t>
  </si>
  <si>
    <t xml:space="preserve">NOCHE mac </t>
  </si>
  <si>
    <t xml:space="preserve">CHARLA </t>
  </si>
  <si>
    <t xml:space="preserve">MERCADITO </t>
  </si>
  <si>
    <t>VISITA GUIADA TEC</t>
  </si>
  <si>
    <t xml:space="preserve">TALLER DE CALIFRAFÍA </t>
  </si>
  <si>
    <t>CONCIERTO SONIDOS ANCESTRALES</t>
  </si>
  <si>
    <t>PRACTICAS ESCUELA ESTATAL DE MÚSICA; TALLER DE CALIGRAFÍA; EVENTO HARMONY HITS</t>
  </si>
  <si>
    <t xml:space="preserve">TOTAL </t>
  </si>
  <si>
    <t xml:space="preserve">RENTA DE ESPACIO </t>
  </si>
  <si>
    <t xml:space="preserve">TOTALES </t>
  </si>
  <si>
    <t xml:space="preserve">"LOS CONSUMIDORES" DE KARLA BETANCOURT </t>
  </si>
  <si>
    <t xml:space="preserve">"LA PRIMERA PIEDRA" DE ROY </t>
  </si>
  <si>
    <t>ARTE AL AIRE LIBRE</t>
  </si>
  <si>
    <t xml:space="preserve">NOSOTRAS OTRAS: MUJERES EN LA PRERIFERIA </t>
  </si>
  <si>
    <t xml:space="preserve">PASILLO MAC </t>
  </si>
  <si>
    <t xml:space="preserve">ACERVO MAC </t>
  </si>
  <si>
    <t xml:space="preserve">ZIGGYDE RUBÉN OROZCO Y PRECEPTIO DE   ADRIÁN GUERRERO </t>
  </si>
  <si>
    <t xml:space="preserve">"CIMIENTOS" DE JUAN GORUPO </t>
  </si>
  <si>
    <t xml:space="preserve">"CRESTA NEGRA" DE ALBERTO CASTRO LEÑERO </t>
  </si>
  <si>
    <t xml:space="preserve">ELLAS EN EL ARTE </t>
  </si>
  <si>
    <t xml:space="preserve">LINEA DEL TIEMPO HISTORIA DEL EDIFICIO MAC </t>
  </si>
  <si>
    <t xml:space="preserve">TERRAZA ORIENTE Y PONIENTE:  PASAJEROS EN EL MAC </t>
  </si>
  <si>
    <t xml:space="preserve">TERRAZA PONIENTE  </t>
  </si>
  <si>
    <t xml:space="preserve">"MUJERISIMAS" MONT </t>
  </si>
  <si>
    <t>ACTIVIDADES -27</t>
  </si>
  <si>
    <t>PUBLICO ATENDIDO -1322</t>
  </si>
  <si>
    <t>"3" DE KAROLYNA</t>
  </si>
  <si>
    <t>"EN MÍ HABITA" ELIANE AGUILERA</t>
  </si>
  <si>
    <t xml:space="preserve"> "UMBRAL.ENTRE LA COCIENCIA Y EL ABISMO" RAYO MARTÍNEZ  </t>
  </si>
  <si>
    <t xml:space="preserve">"EL PAIS DE LAS MARAVILLAS" NADIA SAMARINA  </t>
  </si>
  <si>
    <t xml:space="preserve">EXPOSICIONES </t>
  </si>
  <si>
    <t xml:space="preserve">PRIMER TRIMESTRE ENERO-MARZO 2025 </t>
  </si>
  <si>
    <t xml:space="preserve">SESIÓN FOTOGRÁFICA </t>
  </si>
  <si>
    <t xml:space="preserve">SESIONES FOTOGRÁFICAS </t>
  </si>
  <si>
    <t xml:space="preserve">ACTIVIDAD 12 </t>
  </si>
  <si>
    <t>PÚBLICO ATENDIDO- 3446</t>
  </si>
  <si>
    <t>ENERO</t>
  </si>
  <si>
    <t xml:space="preserve">SEGUNDO  TRIMESTRE ABRIL, MAYO Y JUNIO 2025 </t>
  </si>
  <si>
    <t xml:space="preserve">2025 ABRIL  </t>
  </si>
  <si>
    <t xml:space="preserve">ABRIL </t>
  </si>
  <si>
    <t xml:space="preserve">VISITAS </t>
  </si>
  <si>
    <t xml:space="preserve">SILENCIO ENTRE PÁGINAS/ CLUB DE LECTURA SILECIOSO </t>
  </si>
  <si>
    <t xml:space="preserve">COFFE PARTY 
</t>
  </si>
  <si>
    <t xml:space="preserve">EVENTOS y ACTIVIDADES CULTURALES </t>
  </si>
  <si>
    <t xml:space="preserve">EVENTOS </t>
  </si>
  <si>
    <t xml:space="preserve">CUARTETO ALDEBARAN CONCIERTO TRES ESTACIONES </t>
  </si>
  <si>
    <t xml:space="preserve">CHARLAS </t>
  </si>
  <si>
    <t xml:space="preserve">PROYECTO PECDA </t>
  </si>
  <si>
    <t xml:space="preserve">CHARLA  "Teología QEER" impartida por el Mtro. José Manuel Alvarado </t>
  </si>
  <si>
    <t xml:space="preserve">PECDA </t>
  </si>
  <si>
    <t xml:space="preserve">TeATRO/ Monológos desde la penitenciaría: Dando voz </t>
  </si>
  <si>
    <t xml:space="preserve">VISITA GUIADA ESCUELA ENES UNAM MORELIA </t>
  </si>
  <si>
    <t xml:space="preserve">VISITA GUIADA UASLP licenciatura de arte contemporáneo </t>
  </si>
  <si>
    <t xml:space="preserve">TALLERES </t>
  </si>
  <si>
    <t xml:space="preserve">VISITAS GUIADAS FACULTAD DEL HÁBITAT  </t>
  </si>
  <si>
    <t>VISITAS GUIADAS PATRIMONIO CULTURAL CIRCUITO "ARQUITECTURA PORFIRIANA"</t>
  </si>
  <si>
    <t xml:space="preserve">TALLER EXVOTOS </t>
  </si>
  <si>
    <t xml:space="preserve">CURSOS Y TALLERES </t>
  </si>
  <si>
    <t xml:space="preserve">CURSOS Y TALLERES DEL MAC </t>
  </si>
  <si>
    <t>16/04/2025 Y 23/04/2025</t>
  </si>
  <si>
    <t xml:space="preserve">TALLER CALIGRAFÍA </t>
  </si>
  <si>
    <t>sábados 05/04/2025 Y 12/04/2025</t>
  </si>
  <si>
    <t xml:space="preserve">TALLER DIBUJO impartido por Víctor Manuel Gutiérrez  </t>
  </si>
  <si>
    <t xml:space="preserve">TALLER DE ARTE TERAPIA Exporando polaridades IMPARTIDO POR RISOMA </t>
  </si>
  <si>
    <t>04/004/2025-05/04/2025</t>
  </si>
  <si>
    <t xml:space="preserve">Invitación únete a silencio entre páginas, un espacio único para disfrutar de la lectura </t>
  </si>
  <si>
    <t xml:space="preserve">MEDIOS ELECTRÓNICOS </t>
  </si>
  <si>
    <t xml:space="preserve">POSESIONAMIENTO DEL MUSEO EN REDES </t>
  </si>
  <si>
    <t>Invitación a la exposición del artista húngaro ákos ezer (1989). En colaboración con fundación Amma</t>
  </si>
  <si>
    <t>04/30/2025 15:09</t>
  </si>
  <si>
    <t xml:space="preserve">Invitación a la nueva exposición 8 de mayo </t>
  </si>
  <si>
    <t>04/28/2025 13:54</t>
  </si>
  <si>
    <t>Invitación a visitar el museo nuevas interpretaciones</t>
  </si>
  <si>
    <t>04/26/2025 13:17</t>
  </si>
  <si>
    <t>Invitación a los "monólogos desde la penitenciaría" del grupo de teatro independiente “dando voz”</t>
  </si>
  <si>
    <t>04/25/2025 11:07</t>
  </si>
  <si>
    <t> Charla José Manuel Alvarado: historiador, escritor</t>
  </si>
  <si>
    <t>04/22/2025 19:55</t>
  </si>
  <si>
    <t>Invitación "diálogos desde la penitenciaría: dando voz".</t>
  </si>
  <si>
    <t>04/22/2025 14:59</t>
  </si>
  <si>
    <t>Entrada libre</t>
  </si>
  <si>
    <t>04/22/2025 13:22</t>
  </si>
  <si>
    <t xml:space="preserve">Invitación 2do taller de exvotos el día de mañana en el mac. Imparte Fernando barragán </t>
  </si>
  <si>
    <t>04/16/2025 16:29</t>
  </si>
  <si>
    <t>Invitación al taller de exvotos impartido por Fernando Barragán.</t>
  </si>
  <si>
    <t>04/15/2025 12:24</t>
  </si>
  <si>
    <t xml:space="preserve">Invitación al taller Fernando Barragán impartirá el taller de exvotos el día de #mañana en el mac. </t>
  </si>
  <si>
    <t>04/13/2025 15:09</t>
  </si>
  <si>
    <t>Charla teología queer</t>
  </si>
  <si>
    <t>presenta: josé manuel alvarado</t>
  </si>
  <si>
    <t>Taller de ex votos - Alfredo Vilchis roque, artistas anónimos.</t>
  </si>
  <si>
    <t xml:space="preserve">Invitación coffe party  </t>
  </si>
  <si>
    <t xml:space="preserve">Invitación al museo </t>
  </si>
  <si>
    <t xml:space="preserve">Cuarteto aldebarán </t>
  </si>
  <si>
    <t>Invitación al Coffee Party en el MAC (te recomendamos traer tu propia taza/termo)</t>
  </si>
  <si>
    <t>presenta: José Manuel Alvarado</t>
  </si>
  <si>
    <t>Museo MAC SLP agregó una foto nueva.</t>
  </si>
  <si>
    <t>Museo MACSLP actualizó su foto de portada.</t>
  </si>
  <si>
    <t>Invitación a la exposición últimas semanas  “ Los consumidores de la artistas Karla Betancourt.</t>
  </si>
  <si>
    <t xml:space="preserve">Invitación al cuarteto Aldebarán difunde la música de cámara con un enfoque en el repertorio latinoamericano, </t>
  </si>
  <si>
    <t xml:space="preserve">Invitación a la exposición de los consumidores </t>
  </si>
  <si>
    <t xml:space="preserve">Invitación al Museo de Arte Contemporáneo </t>
  </si>
  <si>
    <t>“Taller explorando nuestras polaridades", apertura para mirar hacia adentro.</t>
  </si>
  <si>
    <t xml:space="preserve"> “Taller explorando nuestras polaridades", un taller creativo </t>
  </si>
  <si>
    <t>Coffee Party en el MAC</t>
  </si>
  <si>
    <t>¡un día  para saborear, escuchar y disfrutar !</t>
  </si>
  <si>
    <t xml:space="preserve">Invitación lectura en silencio </t>
  </si>
  <si>
    <t>“Taller explorando nuestras polaridades", un taller creativo</t>
  </si>
  <si>
    <t>Invitación a la exposición “los consumidores” de  Karla Betancourt en el MAC.</t>
  </si>
  <si>
    <t xml:space="preserve">Lectura en silencio </t>
  </si>
  <si>
    <t>Invitación “los consumidores” de  Karla Betancourt en el MAC.</t>
  </si>
  <si>
    <t xml:space="preserve"> “Taller explorando nuestras polaridades", un taller creativo donde usaremos herramientas artísticas </t>
  </si>
  <si>
    <t>Invitación al museo</t>
  </si>
  <si>
    <t xml:space="preserve">2025 MAYO  </t>
  </si>
  <si>
    <t xml:space="preserve">PROYECTO </t>
  </si>
  <si>
    <t>MAYO</t>
  </si>
  <si>
    <t xml:space="preserve">RUEDA DE PRENSA </t>
  </si>
  <si>
    <t xml:space="preserve">EVENTOS Y ACTIVIDADES CULTURALES </t>
  </si>
  <si>
    <t xml:space="preserve">INUGURACIÓN 4 EXPOSICIONES   TÖRÖTT POHÁR. EL VASO ESTÁ ROTO, LO SIGO LLENANDO, artista húngaro Ákos Ezer, ARTE ANTES DEL ARTE,  Proyecto pasillo MAC, LA MÁQUINA DE LAS PREGUNTAS, de Antonio García Acosta. 30 AÑOS DE EL RINOCERONTE ENAMORADO,  Sala Acción (ODS). NO QUERÍAMOS SOLTARTE, mural de Mike el Indigente, Proyecto espacios expositivos Arte al aire libre terraza oriente. </t>
  </si>
  <si>
    <t>PLATICAR  IMAGINAR Y HACER CIUDAD CHARLA Y CONFERENCIA "Espacio y movilidad urbana" impartida por Karla Escoffie</t>
  </si>
  <si>
    <t xml:space="preserve">PLATICAR  IMAGINAR Y HACER CIUDAD </t>
  </si>
  <si>
    <t xml:space="preserve">Charla "Museos Mutantes" Luna Hermoso, Octavio Vázquez y Fernando Barragán </t>
  </si>
  <si>
    <t xml:space="preserve">CHARLAS Y TALLERES MAC </t>
  </si>
  <si>
    <t xml:space="preserve">Mural Colectivo "Museos 2050" </t>
  </si>
  <si>
    <t>Rally del MAC "Misión MAC"</t>
  </si>
  <si>
    <t>Rally MAC "Misión MAC"</t>
  </si>
  <si>
    <t xml:space="preserve">Misión MAC. Rally MAC </t>
  </si>
  <si>
    <t>Cambalache cultural "Mas Trueque menos scroll</t>
  </si>
  <si>
    <t xml:space="preserve">Clase del diplomado "didáctica y técnología para músicos" Maestra Clara Estrada Mora </t>
  </si>
  <si>
    <t xml:space="preserve">Visita guiada BECENE maestra Diana Karina Hernández </t>
  </si>
  <si>
    <t xml:space="preserve">VISITA GUIADA </t>
  </si>
  <si>
    <t xml:space="preserve">ACTIVIDADES CULTURALES </t>
  </si>
  <si>
    <t xml:space="preserve">Visitas guiadas ENESMAPO profesor Arturo de la Vega </t>
  </si>
  <si>
    <t xml:space="preserve">Visita guada colegio Ana Frank responsable del grupo Ana Capistran </t>
  </si>
  <si>
    <t>Visitas guiadas MAC Rutas del presente</t>
  </si>
  <si>
    <t>RALLY Fragmentos del futuro</t>
  </si>
  <si>
    <t>Visitas guiadas RALLY Fragmentos del futuro</t>
  </si>
  <si>
    <t xml:space="preserve">RALLY Fragmentos del futuro rally intermuseos </t>
  </si>
  <si>
    <t xml:space="preserve">Visita guiada Miguel Hidalgo profesor responsable Rafael Zapata Mendez </t>
  </si>
  <si>
    <t xml:space="preserve">Visita guiada ITES San Luis Potosí maestra responsable Ana Sofía Zarate </t>
  </si>
  <si>
    <t xml:space="preserve">Visita guiada Escuela Miguel Hidalgo Cinthia Guadalupe Milan </t>
  </si>
  <si>
    <t xml:space="preserve">Vsita Guiada Universidad Autonoma depto de Arte y cultura </t>
  </si>
  <si>
    <t xml:space="preserve">ATENCIÓN AL PÚBLICO </t>
  </si>
  <si>
    <t>Taller Reparar el mundo</t>
  </si>
  <si>
    <t xml:space="preserve">MAYO </t>
  </si>
  <si>
    <t>Taller de Fotografía "Pintar con luz"</t>
  </si>
  <si>
    <t xml:space="preserve">Te esperamos en la inauguración de la nueva intervención de Mike el indigente, </t>
  </si>
  <si>
    <t>05/30/2025 15:18</t>
  </si>
  <si>
    <t xml:space="preserve">Arte al aire libre intervención de Mike el indigente </t>
  </si>
  <si>
    <t xml:space="preserve">Invitación a las inauguraciones de exposiciones </t>
  </si>
  <si>
    <t>05/30/2025 12:48</t>
  </si>
  <si>
    <t>Celebración de día internacional de los museos en San Luis potosí</t>
  </si>
  <si>
    <t>05/26/2025 11:42</t>
  </si>
  <si>
    <t xml:space="preserve">Festejo día internacional de los museos </t>
  </si>
  <si>
    <t>05/18/2025 15:08</t>
  </si>
  <si>
    <t>El DIM2025 es un gran plan para venir en pareja</t>
  </si>
  <si>
    <t>05/18/2025 13:41</t>
  </si>
  <si>
    <t>05/17/2025 15:52</t>
  </si>
  <si>
    <t>invitación al diainternacionaldelosmuseos</t>
  </si>
  <si>
    <t xml:space="preserve">El rally de los museos </t>
  </si>
  <si>
    <t>05/17/2025 14:40</t>
  </si>
  <si>
    <t>Día internacional de los museos dim2025 #museomac</t>
  </si>
  <si>
    <t>05/17/2025 12:59</t>
  </si>
  <si>
    <t>Día internacional de los museos #dim2025</t>
  </si>
  <si>
    <t>05/17/2025 12:29</t>
  </si>
  <si>
    <t>Esto es el futuro de los museos... díainternacionaldelosmuseos</t>
  </si>
  <si>
    <t>05/17/2025 12:13</t>
  </si>
  <si>
    <t xml:space="preserve"> Día internacional de los museos visita el MAC. Del 15 al 18 de mayo ¡todos los museos gratis!</t>
  </si>
  <si>
    <t>05/16/2025 12:07</t>
  </si>
  <si>
    <t>¡Tienes una misión en el MAC</t>
  </si>
  <si>
    <t>05/16/2025 10:16</t>
  </si>
  <si>
    <t>Del 16 al 18 de mayo, ven a recorrer nuestras exposiciones y participa en misión MAC.</t>
  </si>
  <si>
    <t xml:space="preserve"> la Charla “Museos Mutantes”, donde hablamos de arte, tecnología y comunidad en transformación. </t>
  </si>
  <si>
    <t>05/15/2025 18:54</t>
  </si>
  <si>
    <t>Museo MACSLP actualizó su estado.</t>
  </si>
  <si>
    <t>05/15/2025 16:45</t>
  </si>
  <si>
    <t xml:space="preserve"> la charla “museos mutantes”</t>
  </si>
  <si>
    <t>05/14/2025 13:19</t>
  </si>
  <si>
    <t>Agradecimiento a la visita del colegio Ana Frank</t>
  </si>
  <si>
    <t>05/13/2025 14:33</t>
  </si>
  <si>
    <t>Día internacional de los museos 2025</t>
  </si>
  <si>
    <t>05/13/2025 14:17</t>
  </si>
  <si>
    <t>Se acerca el día internacional de los museos 2025 y obvio</t>
  </si>
  <si>
    <t>05/13/2025 13:08</t>
  </si>
  <si>
    <t>Así vivimos la gran inauguración de "el vaso está roto: lo sigo llenando" del artista Akos Ezer</t>
  </si>
  <si>
    <t>foro platicar, imaginar y hacer ciudad</t>
  </si>
  <si>
    <t xml:space="preserve"> gran inauguración de la nueva exposición del MAC "el vaso está roto: lo sigo llenando" del artista húngaro, Akos Ezer</t>
  </si>
  <si>
    <t xml:space="preserve"> la nueva intervención de Mike el indigente, una obra que habla de vínculos, resistencia y memoria colectiva.</t>
  </si>
  <si>
    <t xml:space="preserve">El museo de arte contemporáneo presenta la primera exposición individual en México del artista húngaro ákos ezer </t>
  </si>
  <si>
    <t>Antonio García acosta, una obra que despierta la curiosidad y la reflexión desde lo más profundo de nuestra imaginación.</t>
  </si>
  <si>
    <r>
      <t xml:space="preserve"> inauguraci</t>
    </r>
    <r>
      <rPr>
        <sz val="10"/>
        <color rgb="FF000000"/>
        <rFont val="Arial"/>
        <family val="2"/>
      </rPr>
      <t>ó</t>
    </r>
    <r>
      <rPr>
        <sz val="10"/>
        <color rgb="FF000000"/>
        <rFont val="Times New Roman"/>
        <family val="1"/>
      </rPr>
      <t>n de nuestra magna exposición "el vaso está roto: lo sigo llenando" del arista húngaro</t>
    </r>
  </si>
  <si>
    <t>El MAC presenta exposición individual en México del artista húngaro ákos ezer</t>
  </si>
  <si>
    <t xml:space="preserve"> "la máquina de las preguntas" del artista Antonio García acosta, una obra que despierta la curiosidad y la reflexión desde lo más profundo de nuestra imaginación.</t>
  </si>
  <si>
    <t>La inauguración de la nueva intervención de Mike el indigente, una obra que habla de vínculos, resistencia y memoria colectiva.</t>
  </si>
  <si>
    <t xml:space="preserve">Agradecimiento de la exposición de los consumidores de  karla betancourt. </t>
  </si>
  <si>
    <t>La nueva intervención de Mike el indigente, una obra que habla de vínculos, resistencia y memoria colectiva.</t>
  </si>
  <si>
    <t>El museo de arte contemporáneo presenta la primera exposición individual en México del artista húngaro ákos ezer</t>
  </si>
  <si>
    <t xml:space="preserve"> "la máquina de las preguntas" del artista Antonio García Acosta,</t>
  </si>
  <si>
    <t xml:space="preserve">2025 JUNIO  </t>
  </si>
  <si>
    <t xml:space="preserve">JUNIO </t>
  </si>
  <si>
    <t>Capacitación Generalidades de la NOM 046 SSA2/2005</t>
  </si>
  <si>
    <t xml:space="preserve">CURSOS, TALLERES Y CAPACITACIÓN </t>
  </si>
  <si>
    <t xml:space="preserve">Inauguración del Festival Umbrella y Tú ¿de qué color eres? Mutelas AC </t>
  </si>
  <si>
    <t xml:space="preserve">Cine CinEtiketas PelÍcula Johannes Sacrebu </t>
  </si>
  <si>
    <t xml:space="preserve">Microfono abierto: La poesía como resistencia </t>
  </si>
  <si>
    <t xml:space="preserve">Visitas guiadas escuela Francsico Villa </t>
  </si>
  <si>
    <t xml:space="preserve">Visita Guiada Colegio Nuevo humanismo </t>
  </si>
  <si>
    <t>Visita Guiada Club de leones no 3</t>
  </si>
  <si>
    <t>PECDA</t>
  </si>
  <si>
    <t xml:space="preserve">Visita guiada Telesecundaría Miguel Hidalgo </t>
  </si>
  <si>
    <t xml:space="preserve">Visita guiada Miguel Barragán </t>
  </si>
  <si>
    <t xml:space="preserve">Visita Guiada Bee Academy </t>
  </si>
  <si>
    <t xml:space="preserve">TALLER DE RITMOS LATINOS </t>
  </si>
  <si>
    <t>Invitación a film swap - miradas sugeridas al territorio.</t>
  </si>
  <si>
    <t>Invitación a la exposición de historieta "y tú, ¿de qué color eres?"</t>
  </si>
  <si>
    <t>la muestra colectiva “aquí no hay silencio: resistencias artísticas LGBTIQ+</t>
  </si>
  <si>
    <t>Invitación a la exposición el arte se presenta en múltiples formas: desde trazos inacabados hasta collages convertidos en lienzos, pasando por símbolos, textos, atmósferas y geografías emocionales.</t>
  </si>
  <si>
    <t>Invitación a la exposición Törött Pohár, «El vaso está roto» en húngaro</t>
  </si>
  <si>
    <t>Invitación a la exposición film swap - miradas sugeridas al territorio.</t>
  </si>
  <si>
    <t xml:space="preserve">Invitación festejo de la compañía teatro el rinoceronte enamorado cumple 30 años y lo celebra con una </t>
  </si>
  <si>
    <t xml:space="preserve">Invitación a la exposición vigente </t>
  </si>
  <si>
    <t xml:space="preserve">Invitación de la Compañía Rinoceronte enamorado  </t>
  </si>
  <si>
    <t>Proyección: Johanne Sacreblu + videoconferencia con Camila Aurora, activista y creadora de la película.</t>
  </si>
  <si>
    <t>Invitación a la exposición de Akos Ezer.</t>
  </si>
  <si>
    <t>Compañía del rinoceronte enamorado cumple 30 años y lo celebra con una instalación que guarda sus huellas.</t>
  </si>
  <si>
    <t>Taller “y tú, ¿de qué color eres?”</t>
  </si>
  <si>
    <t>Film swap - miradas sugeridas al territorio.</t>
  </si>
  <si>
    <t>06/13/2025 09:14</t>
  </si>
  <si>
    <t xml:space="preserve"> Micrófono abierto: la poesía como resistencia.</t>
  </si>
  <si>
    <t>06/13/2025 12:17</t>
  </si>
  <si>
    <t>06/13/2025 12:34</t>
  </si>
  <si>
    <t>No queríamos soltarte de Mike el indigente es un mural que habla de aquello que duele</t>
  </si>
  <si>
    <t>Invitación a la instalación de la compañía del rinoceronte enamorado   cumple 30 años y lo celebra con una instalación que guarda sus huellas</t>
  </si>
  <si>
    <t>06/13/2025 14:06</t>
  </si>
  <si>
    <t>Taller de ritmos latinos</t>
  </si>
  <si>
    <t>06/14/2025 10:13</t>
  </si>
  <si>
    <t>Invitación al taller: introducción a la fotografía documental</t>
  </si>
  <si>
    <t>06/16/2025 14:07</t>
  </si>
  <si>
    <t xml:space="preserve"> Cineticketas – sesiones de cine y reflexión LGBTIQ+</t>
  </si>
  <si>
    <t>06/16/2025 14:45</t>
  </si>
  <si>
    <t>Invitación al taller: performance desde el cuerpo.</t>
  </si>
  <si>
    <t>06/18/2025 09:14</t>
  </si>
  <si>
    <t>Taller: autodefensa viajera.</t>
  </si>
  <si>
    <t>06/18/2025 12:15</t>
  </si>
  <si>
    <t>Cineticketas – sesiones de cine y reflexión LGBTIQ +</t>
  </si>
  <si>
    <t>06/19/2025 10:18</t>
  </si>
  <si>
    <t>La máquina de las preguntas¨ es nuestra pieza del mes y te está esperando para ponerte a pensar…</t>
  </si>
  <si>
    <t>06/19/2025 11:04</t>
  </si>
  <si>
    <t>Invitación a la inauguración las exposiciones "y tú, ¿de qué color eres? De Mutelas A.C y "aquí no hay silencio: resistencias artísticas LGBTIQ</t>
  </si>
  <si>
    <t>06/20/2025 14:00</t>
  </si>
  <si>
    <t>Invitación a la exposición vigente cada pieza revela un proceso único, una manera diferente de ver y construir el mundo.</t>
  </si>
  <si>
    <t>06/21/2025 09:48</t>
  </si>
  <si>
    <t xml:space="preserve">Taller: la corporalidad trans – una mirada amorosa hacia la identidad masculina. </t>
  </si>
  <si>
    <t>06/21/2025 11:24</t>
  </si>
  <si>
    <t>charla: cuerpo, salud y orgullo.</t>
  </si>
  <si>
    <t>06/23/2025 09:40</t>
  </si>
  <si>
    <t>Imparte: Ana Karenina rocha Viggiano.</t>
  </si>
  <si>
    <t>06/23/2025 14:21</t>
  </si>
  <si>
    <t>Törött pohár, «el vaso está roto» en húngaro,</t>
  </si>
  <si>
    <t>El Festival Umbrella ya comenzó y esta semana estará llena de actividades.</t>
  </si>
  <si>
    <t>06/23/2025 14:37</t>
  </si>
  <si>
    <t>Noche MAC – Umbrella</t>
  </si>
  <si>
    <t>06/24/2025 10:32</t>
  </si>
  <si>
    <t>Taller de ritmos latinos imparte: Nayeli Herrera</t>
  </si>
  <si>
    <t>06/24/2025 14:01</t>
  </si>
  <si>
    <t xml:space="preserve">Invitación al Festival Umbrella </t>
  </si>
  <si>
    <t>06/25/2025 13:45</t>
  </si>
  <si>
    <t>mural “ARTE AL AIRE LIBRE que habla de aquello que duele y aun así abrazamos:</t>
  </si>
  <si>
    <t>06/27/2025 13:46</t>
  </si>
  <si>
    <t xml:space="preserve"> Introducción a la fotografía documental 10</t>
  </si>
  <si>
    <t>06/30/2025 11:49</t>
  </si>
  <si>
    <t xml:space="preserve">Invitación al festival Umbrella </t>
  </si>
  <si>
    <t>06/30/2025 13:50</t>
  </si>
  <si>
    <t>Invitación a la instalación de la compañía del rinoceronte enamorado cumple 30 años</t>
  </si>
  <si>
    <t>LOC</t>
  </si>
  <si>
    <t xml:space="preserve">EVENTO DE LECTURA </t>
  </si>
  <si>
    <t xml:space="preserve">TALLER 13 ASISTENTES </t>
  </si>
  <si>
    <t xml:space="preserve">TALLER DE CALIGRAFÍA, TALLER DE ARTE TERAPÍA EVENTO DEL SEER </t>
  </si>
  <si>
    <t xml:space="preserve">RECORRIDO GUIADO CON BOLETO PAGADO </t>
  </si>
  <si>
    <t>VISITA GUIADA UASLP</t>
  </si>
  <si>
    <t>COFFE PARTY TALLER CALIGRAFÍA TALLER DIBUJO, EVENTO MUSICAL</t>
  </si>
  <si>
    <t>TALLER 18</t>
  </si>
  <si>
    <t xml:space="preserve">charla y taller </t>
  </si>
  <si>
    <t xml:space="preserve">evento </t>
  </si>
  <si>
    <t xml:space="preserve">TOTAL ABRIL </t>
  </si>
  <si>
    <t>TOTAL MAYO</t>
  </si>
  <si>
    <t>capacitación</t>
  </si>
  <si>
    <t xml:space="preserve">recorrido </t>
  </si>
  <si>
    <t xml:space="preserve">capacitación </t>
  </si>
  <si>
    <t xml:space="preserve">pelicula </t>
  </si>
  <si>
    <t>evento</t>
  </si>
  <si>
    <t>TOTAL JUNIO</t>
  </si>
  <si>
    <t xml:space="preserve">MES </t>
  </si>
  <si>
    <t>CHARLAS</t>
  </si>
  <si>
    <t xml:space="preserve">primer  trimestre </t>
  </si>
  <si>
    <t xml:space="preserve">CHARLAS Y CAPACITACIONES </t>
  </si>
  <si>
    <t xml:space="preserve">segundo trimestre </t>
  </si>
  <si>
    <t>abril</t>
  </si>
  <si>
    <t>mayo</t>
  </si>
  <si>
    <t xml:space="preserve">junio </t>
  </si>
  <si>
    <t>ABRIL</t>
  </si>
  <si>
    <t xml:space="preserve">INUGURACIÓN 4 EXPOSICIONES   TÖRÖTT POHÁR. EL VASO ESTÁ ROTO, LO SIGO LLENANDO, artista húngaro Ákos Ezer, </t>
  </si>
  <si>
    <t xml:space="preserve">ARTE ANTES DEL ARTE PASILLO MAC </t>
  </si>
  <si>
    <t xml:space="preserve">LA MÁQUINA DE LAS PREGUNTAS, de Antonio García Acosta. </t>
  </si>
  <si>
    <t xml:space="preserve">30 AÑOS DE EL RINOCERONTE ENAMORADO,  Sala Acción (ODS). </t>
  </si>
  <si>
    <t xml:space="preserve">AQUÍ NO HAY SILECIO: RESISTENCIA ARTÍSTICA </t>
  </si>
  <si>
    <t xml:space="preserve">FILM SWAP: Miradas sugeridas al territorio. Lo hecho en México.  </t>
  </si>
  <si>
    <t>NO QUERÍAMOS SOLTARTE, mural de Mike el Indigente</t>
  </si>
  <si>
    <t xml:space="preserve">ARTE ANTES DEL ARTE,  Proyecto pasillo MAC, Y LINEA DEL TIEMPO </t>
  </si>
  <si>
    <t>SALA 3</t>
  </si>
  <si>
    <t>RESULTADO TOTAL DE ACTIVIDADES POR INDICADOR PRIMER TRIMESTRE 2025 ABRIL MAYO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</si>
</sst>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409]d\-mmm\-yyyy;@"/>
  </numFmts>
  <fonts count="5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9"/>
      <color rgb="FF404040"/>
      <name val="Lucida Sans"/>
      <family val="2"/>
    </font>
    <font>
      <sz val="10"/>
      <color indexed="8"/>
      <name val="Helvetica Neue"/>
    </font>
    <font>
      <b/>
      <sz val="11"/>
      <color rgb="FF333333"/>
      <name val="Merriweather Sans"/>
    </font>
    <font>
      <sz val="9"/>
      <color rgb="FF404040"/>
      <name val="Merriweather Sans"/>
    </font>
    <font>
      <sz val="9"/>
      <color rgb="FF404040"/>
      <name val="Material-Design-Iconic-Font"/>
    </font>
    <font>
      <sz val="22"/>
      <color indexed="8"/>
      <name val="Helvetica Neue"/>
    </font>
    <font>
      <b/>
      <sz val="10"/>
      <color rgb="FF333333"/>
      <name val="Arial"/>
      <family val="2"/>
    </font>
    <font>
      <b/>
      <sz val="16"/>
      <color rgb="FF333333"/>
      <name val="Arial"/>
      <family val="2"/>
    </font>
    <font>
      <b/>
      <sz val="10"/>
      <color indexed="8"/>
      <name val="Helvetica Neue"/>
    </font>
    <font>
      <b/>
      <sz val="16"/>
      <color indexed="8"/>
      <name val="Helvetica Neue"/>
    </font>
    <font>
      <b/>
      <sz val="14"/>
      <color indexed="8"/>
      <name val="Arial"/>
      <family val="2"/>
    </font>
    <font>
      <sz val="10"/>
      <color rgb="FF000000"/>
      <name val="Arial"/>
      <family val="2"/>
    </font>
    <font>
      <sz val="11"/>
      <color theme="1"/>
      <name val="Aptos"/>
      <family val="2"/>
    </font>
    <font>
      <sz val="14"/>
      <color indexed="8"/>
      <name val="Arial"/>
      <family val="2"/>
    </font>
    <font>
      <sz val="10"/>
      <color indexed="8"/>
      <name val="Arial"/>
      <family val="2"/>
    </font>
    <font>
      <b/>
      <sz val="12"/>
      <color rgb="FF333333"/>
      <name val="Arial"/>
      <family val="2"/>
    </font>
    <font>
      <b/>
      <sz val="9"/>
      <color rgb="FF404040"/>
      <name val="Material-Design-Iconic-Font"/>
    </font>
    <font>
      <b/>
      <sz val="10"/>
      <color indexed="8"/>
      <name val="Arial"/>
      <family val="2"/>
    </font>
    <font>
      <b/>
      <sz val="10"/>
      <color rgb="FF404040"/>
      <name val="Arial"/>
      <family val="2"/>
    </font>
    <font>
      <sz val="10"/>
      <color rgb="FF404040"/>
      <name val="Arial"/>
      <family val="2"/>
    </font>
    <font>
      <b/>
      <sz val="11"/>
      <color rgb="FF3F3F76"/>
      <name val="Calibri"/>
      <family val="2"/>
      <scheme val="minor"/>
    </font>
    <font>
      <sz val="9"/>
      <color indexed="8"/>
      <name val="Helvetica Neue"/>
    </font>
    <font>
      <b/>
      <sz val="12"/>
      <color indexed="8"/>
      <name val="Helvetica Neue"/>
    </font>
    <font>
      <b/>
      <sz val="14"/>
      <color rgb="FF3F3F3F"/>
      <name val="Calibri"/>
      <family val="2"/>
      <scheme val="minor"/>
    </font>
    <font>
      <b/>
      <sz val="10"/>
      <name val="Arial"/>
      <family val="2"/>
    </font>
    <font>
      <b/>
      <sz val="9"/>
      <color indexed="81"/>
      <name val="Tahoma"/>
      <charset val="1"/>
    </font>
    <font>
      <sz val="9"/>
      <color indexed="81"/>
      <name val="Tahoma"/>
      <charset val="1"/>
    </font>
    <font>
      <sz val="14"/>
      <color theme="1"/>
      <name val="Arial"/>
      <family val="2"/>
    </font>
    <font>
      <b/>
      <sz val="14"/>
      <color rgb="FF3F3F76"/>
      <name val="Calibri"/>
      <family val="2"/>
      <scheme val="minor"/>
    </font>
    <font>
      <u/>
      <sz val="11"/>
      <color theme="10"/>
      <name val="Calibri"/>
      <family val="2"/>
      <scheme val="minor"/>
    </font>
    <font>
      <b/>
      <sz val="12"/>
      <color theme="1"/>
      <name val="Calibri"/>
      <family val="2"/>
      <scheme val="minor"/>
    </font>
    <font>
      <sz val="10"/>
      <color rgb="FF000000"/>
      <name val="Times New Roman"/>
      <family val="1"/>
    </font>
    <font>
      <sz val="10"/>
      <name val="Times New Roman"/>
      <family val="1"/>
    </font>
    <font>
      <sz val="10"/>
      <color theme="1"/>
      <name val="Arial"/>
      <family val="2"/>
    </font>
    <font>
      <b/>
      <sz val="10"/>
      <color theme="1"/>
      <name val="Arial"/>
      <family val="2"/>
    </font>
    <font>
      <b/>
      <sz val="9"/>
      <color indexed="81"/>
      <name val="Tahoma"/>
      <family val="2"/>
    </font>
    <font>
      <sz val="9"/>
      <color indexed="81"/>
      <name val="Tahoma"/>
      <family val="2"/>
    </font>
    <font>
      <sz val="11"/>
      <color theme="1"/>
      <name val="Arial"/>
      <family val="2"/>
    </font>
    <font>
      <sz val="10"/>
      <color theme="1"/>
      <name val="Calibri"/>
      <family val="2"/>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EEEEEE"/>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FF"/>
        <bgColor indexed="64"/>
      </patternFill>
    </fill>
    <fill>
      <patternFill patternType="solid">
        <fgColor them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5" tint="0.59999389629810485"/>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5C5C5"/>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rgb="FFC5C5C5"/>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7F7F7F"/>
      </right>
      <top/>
      <bottom/>
      <diagonal/>
    </border>
    <border>
      <left style="thin">
        <color rgb="FF7F7F7F"/>
      </left>
      <right style="thin">
        <color rgb="FF7F7F7F"/>
      </right>
      <top style="thin">
        <color rgb="FF7F7F7F"/>
      </top>
      <bottom/>
      <diagonal/>
    </border>
    <border>
      <left style="medium">
        <color rgb="FFCCCCCC"/>
      </left>
      <right style="medium">
        <color rgb="FFCCCCCC"/>
      </right>
      <top/>
      <bottom style="medium">
        <color rgb="FFDEDEDE"/>
      </bottom>
      <diagonal/>
    </border>
    <border>
      <left style="thin">
        <color auto="1"/>
      </left>
      <right style="thin">
        <color auto="1"/>
      </right>
      <top style="hair">
        <color auto="1"/>
      </top>
      <bottom style="hair">
        <color auto="1"/>
      </bottom>
      <diagonal/>
    </border>
    <border>
      <left style="thin">
        <color rgb="FF3F3F3F"/>
      </left>
      <right/>
      <top style="thin">
        <color rgb="FF3F3F3F"/>
      </top>
      <bottom style="double">
        <color auto="1"/>
      </bottom>
      <diagonal/>
    </border>
    <border>
      <left/>
      <right/>
      <top style="thin">
        <color rgb="FF3F3F3F"/>
      </top>
      <bottom style="double">
        <color auto="1"/>
      </bottom>
      <diagonal/>
    </border>
    <border>
      <left/>
      <right style="thin">
        <color rgb="FF3F3F3F"/>
      </right>
      <top style="thin">
        <color rgb="FF3F3F3F"/>
      </top>
      <bottom style="double">
        <color auto="1"/>
      </bottom>
      <diagonal/>
    </border>
    <border>
      <left style="double">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ouble">
        <color auto="1"/>
      </left>
      <right style="thin">
        <color auto="1"/>
      </right>
      <top style="hair">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auto="1"/>
      </left>
      <right/>
      <top/>
      <bottom style="double">
        <color auto="1"/>
      </bottom>
      <diagonal/>
    </border>
    <border>
      <left/>
      <right style="medium">
        <color rgb="FFCCCCCC"/>
      </right>
      <top/>
      <bottom style="medium">
        <color rgb="FFDEDEDE"/>
      </bottom>
      <diagonal/>
    </border>
    <border>
      <left style="thin">
        <color auto="1"/>
      </left>
      <right style="thin">
        <color auto="1"/>
      </right>
      <top/>
      <bottom/>
      <diagonal/>
    </border>
    <border>
      <left/>
      <right style="medium">
        <color rgb="FFA5A5A5"/>
      </right>
      <top/>
      <bottom style="medium">
        <color rgb="FFA5A5A5"/>
      </bottom>
      <diagonal/>
    </border>
    <border>
      <left style="thin">
        <color auto="1"/>
      </left>
      <right style="thin">
        <color auto="1"/>
      </right>
      <top style="double">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rgb="FF7F7F7F"/>
      </left>
      <right/>
      <top/>
      <bottom style="thin">
        <color indexed="64"/>
      </bottom>
      <diagonal/>
    </border>
    <border>
      <left/>
      <right/>
      <top/>
      <bottom style="thin">
        <color indexed="64"/>
      </bottom>
      <diagonal/>
    </border>
    <border>
      <left style="medium">
        <color rgb="FFCCCCCC"/>
      </left>
      <right/>
      <top/>
      <bottom style="medium">
        <color rgb="FFDEDEDE"/>
      </bottom>
      <diagonal/>
    </border>
    <border>
      <left/>
      <right/>
      <top/>
      <bottom style="medium">
        <color rgb="FFDEDEDE"/>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Protection="0">
      <alignment vertical="top" wrapText="1"/>
    </xf>
    <xf numFmtId="43" fontId="1" fillId="0" borderId="0" applyFont="0" applyFill="0" applyBorder="0" applyAlignment="0" applyProtection="0"/>
    <xf numFmtId="0" fontId="48" fillId="0" borderId="0" applyNumberFormat="0" applyFill="0" applyBorder="0" applyAlignment="0" applyProtection="0"/>
  </cellStyleXfs>
  <cellXfs count="225">
    <xf numFmtId="0" fontId="0" fillId="0" borderId="0" xfId="0"/>
    <xf numFmtId="14" fontId="0" fillId="0" borderId="0" xfId="0" applyNumberFormat="1"/>
    <xf numFmtId="0" fontId="19" fillId="0" borderId="0" xfId="0" applyFont="1"/>
    <xf numFmtId="0" fontId="0" fillId="33" borderId="0" xfId="0" applyFill="1"/>
    <xf numFmtId="14" fontId="0" fillId="0" borderId="0" xfId="0" applyNumberFormat="1" applyFill="1"/>
    <xf numFmtId="0" fontId="0" fillId="0" borderId="0" xfId="0" applyFill="1"/>
    <xf numFmtId="0" fontId="0" fillId="36" borderId="0" xfId="0" applyFill="1"/>
    <xf numFmtId="0" fontId="16" fillId="36" borderId="0" xfId="0" applyFont="1" applyFill="1"/>
    <xf numFmtId="0" fontId="20" fillId="0" borderId="11" xfId="42" applyBorder="1">
      <alignment vertical="top" wrapText="1"/>
    </xf>
    <xf numFmtId="17" fontId="24" fillId="35" borderId="13" xfId="42" applyNumberFormat="1" applyFont="1" applyFill="1" applyBorder="1">
      <alignment vertical="top" wrapText="1"/>
    </xf>
    <xf numFmtId="0" fontId="20" fillId="0" borderId="13" xfId="42" applyBorder="1">
      <alignment vertical="top" wrapText="1"/>
    </xf>
    <xf numFmtId="0" fontId="21" fillId="0" borderId="0" xfId="42" applyFont="1" applyFill="1" applyBorder="1" applyAlignment="1">
      <alignment horizontal="center" vertical="center" wrapText="1"/>
    </xf>
    <xf numFmtId="17" fontId="24" fillId="35" borderId="13" xfId="42" applyNumberFormat="1" applyFont="1" applyFill="1" applyBorder="1">
      <alignment vertical="top" wrapText="1"/>
    </xf>
    <xf numFmtId="17" fontId="24" fillId="35" borderId="0" xfId="42" applyNumberFormat="1" applyFont="1" applyFill="1" applyBorder="1">
      <alignment vertical="top" wrapText="1"/>
    </xf>
    <xf numFmtId="0" fontId="16" fillId="36" borderId="0" xfId="0" applyFont="1" applyFill="1" applyAlignment="1">
      <alignment horizontal="center"/>
    </xf>
    <xf numFmtId="0" fontId="21" fillId="0" borderId="0" xfId="42" applyFont="1" applyFill="1" applyBorder="1" applyAlignment="1">
      <alignment vertical="center" wrapText="1"/>
    </xf>
    <xf numFmtId="0" fontId="25" fillId="0" borderId="0" xfId="42" applyFont="1" applyFill="1" applyBorder="1" applyAlignment="1">
      <alignment vertical="center" wrapText="1"/>
    </xf>
    <xf numFmtId="0" fontId="20" fillId="0" borderId="0" xfId="42" applyFill="1" applyBorder="1">
      <alignment vertical="top" wrapText="1"/>
    </xf>
    <xf numFmtId="0" fontId="0" fillId="0" borderId="0" xfId="0" applyBorder="1"/>
    <xf numFmtId="0" fontId="26" fillId="0" borderId="0" xfId="42" applyFont="1" applyFill="1" applyBorder="1" applyAlignment="1">
      <alignment vertical="center" wrapText="1"/>
    </xf>
    <xf numFmtId="0" fontId="28" fillId="0" borderId="0" xfId="42" applyFont="1" applyFill="1" applyBorder="1">
      <alignment vertical="top" wrapText="1"/>
    </xf>
    <xf numFmtId="0" fontId="27" fillId="0" borderId="0" xfId="42" applyFont="1" applyFill="1" applyBorder="1">
      <alignment vertical="top" wrapText="1"/>
    </xf>
    <xf numFmtId="0" fontId="22" fillId="0" borderId="0" xfId="42" applyFont="1" applyFill="1" applyBorder="1" applyAlignment="1">
      <alignment horizontal="left" vertical="center" wrapText="1"/>
    </xf>
    <xf numFmtId="0" fontId="23" fillId="0" borderId="0" xfId="42" applyFont="1" applyFill="1" applyBorder="1" applyAlignment="1">
      <alignment horizontal="center" vertical="center" wrapText="1"/>
    </xf>
    <xf numFmtId="0" fontId="23" fillId="0" borderId="0" xfId="42" applyFont="1" applyFill="1" applyBorder="1" applyAlignment="1">
      <alignment horizontal="right" vertical="center" wrapText="1"/>
    </xf>
    <xf numFmtId="0" fontId="0" fillId="0" borderId="0" xfId="0" applyFill="1" applyBorder="1"/>
    <xf numFmtId="0" fontId="30" fillId="0" borderId="0" xfId="0" applyFont="1"/>
    <xf numFmtId="0" fontId="21" fillId="34" borderId="0" xfId="42" applyFont="1" applyFill="1" applyBorder="1" applyAlignment="1">
      <alignment horizontal="center" vertical="center" wrapText="1"/>
    </xf>
    <xf numFmtId="17" fontId="24" fillId="35" borderId="11" xfId="42" applyNumberFormat="1" applyFont="1" applyFill="1" applyBorder="1">
      <alignment vertical="top" wrapText="1"/>
    </xf>
    <xf numFmtId="0" fontId="16" fillId="36" borderId="0" xfId="0" applyFont="1" applyFill="1" applyBorder="1"/>
    <xf numFmtId="0" fontId="16" fillId="36" borderId="16" xfId="0" applyFont="1" applyFill="1" applyBorder="1"/>
    <xf numFmtId="0" fontId="0" fillId="0" borderId="13" xfId="0" applyBorder="1"/>
    <xf numFmtId="14" fontId="0" fillId="0" borderId="0" xfId="0" applyNumberFormat="1" applyFill="1" applyBorder="1"/>
    <xf numFmtId="0" fontId="0" fillId="0" borderId="16" xfId="0" applyBorder="1"/>
    <xf numFmtId="0" fontId="19" fillId="0" borderId="0" xfId="0" applyFont="1" applyBorder="1"/>
    <xf numFmtId="14" fontId="0" fillId="0" borderId="0" xfId="0" applyNumberFormat="1" applyBorder="1"/>
    <xf numFmtId="0" fontId="30" fillId="0" borderId="0" xfId="0" applyFont="1" applyBorder="1"/>
    <xf numFmtId="0" fontId="31" fillId="0" borderId="0" xfId="0" applyFont="1" applyBorder="1"/>
    <xf numFmtId="0" fontId="0" fillId="0" borderId="17" xfId="0" applyBorder="1"/>
    <xf numFmtId="0" fontId="0" fillId="0" borderId="18" xfId="0" applyBorder="1"/>
    <xf numFmtId="0" fontId="30" fillId="0" borderId="18" xfId="0" applyFont="1" applyBorder="1"/>
    <xf numFmtId="0" fontId="19" fillId="0" borderId="18" xfId="0" applyFont="1" applyBorder="1"/>
    <xf numFmtId="14" fontId="0" fillId="0" borderId="18" xfId="0" applyNumberFormat="1" applyBorder="1"/>
    <xf numFmtId="0" fontId="0" fillId="0" borderId="19" xfId="0" applyBorder="1"/>
    <xf numFmtId="0" fontId="0" fillId="0" borderId="0" xfId="0" applyAlignment="1">
      <alignment vertical="top" wrapText="1"/>
    </xf>
    <xf numFmtId="0" fontId="29" fillId="39" borderId="0" xfId="0" applyFont="1" applyFill="1" applyAlignment="1">
      <alignment vertical="top" wrapText="1"/>
    </xf>
    <xf numFmtId="0" fontId="29" fillId="41" borderId="0" xfId="0" applyFont="1" applyFill="1" applyAlignment="1">
      <alignment vertical="top" wrapText="1"/>
    </xf>
    <xf numFmtId="0" fontId="34" fillId="35" borderId="20" xfId="0" applyFont="1" applyFill="1" applyBorder="1" applyAlignment="1">
      <alignment vertical="center" wrapText="1"/>
    </xf>
    <xf numFmtId="0" fontId="34" fillId="0" borderId="21" xfId="0" applyFont="1" applyBorder="1" applyAlignment="1">
      <alignment vertical="center" wrapText="1"/>
    </xf>
    <xf numFmtId="0" fontId="34" fillId="40" borderId="21" xfId="0" applyFont="1" applyFill="1" applyBorder="1" applyAlignment="1">
      <alignment vertical="center" wrapText="1"/>
    </xf>
    <xf numFmtId="0" fontId="0" fillId="40" borderId="0" xfId="0" applyFill="1" applyAlignment="1">
      <alignment vertical="top" wrapText="1"/>
    </xf>
    <xf numFmtId="0" fontId="0" fillId="0" borderId="22" xfId="0" applyBorder="1" applyAlignment="1">
      <alignment vertical="top" wrapText="1"/>
    </xf>
    <xf numFmtId="0" fontId="27" fillId="0" borderId="0" xfId="0" applyFont="1" applyAlignment="1">
      <alignment vertical="top" wrapText="1"/>
    </xf>
    <xf numFmtId="0" fontId="0" fillId="0" borderId="23" xfId="0" applyBorder="1" applyAlignment="1">
      <alignment vertical="top" wrapText="1"/>
    </xf>
    <xf numFmtId="0" fontId="27" fillId="0" borderId="24" xfId="0" applyFont="1" applyBorder="1" applyAlignment="1">
      <alignment vertical="top" wrapText="1"/>
    </xf>
    <xf numFmtId="0" fontId="0" fillId="0" borderId="24" xfId="0" applyBorder="1" applyAlignment="1">
      <alignment vertical="top" wrapText="1"/>
    </xf>
    <xf numFmtId="0" fontId="35" fillId="37" borderId="24" xfId="0" applyFont="1" applyFill="1" applyBorder="1" applyAlignment="1">
      <alignment horizontal="center" vertical="center" wrapText="1"/>
    </xf>
    <xf numFmtId="0" fontId="0" fillId="0" borderId="21" xfId="0" applyBorder="1" applyAlignment="1">
      <alignment vertical="top" wrapText="1"/>
    </xf>
    <xf numFmtId="0" fontId="27" fillId="0" borderId="21" xfId="0" applyFont="1" applyBorder="1" applyAlignment="1">
      <alignment vertical="top" wrapText="1"/>
    </xf>
    <xf numFmtId="0" fontId="25" fillId="35" borderId="21" xfId="0" applyFont="1" applyFill="1" applyBorder="1" applyAlignment="1">
      <alignment vertical="center" wrapText="1"/>
    </xf>
    <xf numFmtId="0" fontId="25" fillId="40" borderId="21" xfId="0" applyFont="1" applyFill="1" applyBorder="1" applyAlignment="1">
      <alignment vertical="center" wrapText="1"/>
    </xf>
    <xf numFmtId="0" fontId="25" fillId="0" borderId="21" xfId="0" applyFont="1" applyBorder="1" applyAlignment="1">
      <alignment vertical="center" wrapText="1"/>
    </xf>
    <xf numFmtId="0" fontId="33" fillId="40" borderId="21" xfId="0" applyFont="1" applyFill="1" applyBorder="1" applyAlignment="1">
      <alignment vertical="top" wrapText="1"/>
    </xf>
    <xf numFmtId="0" fontId="0" fillId="40" borderId="21" xfId="0" applyFill="1" applyBorder="1" applyAlignment="1">
      <alignment vertical="top" wrapText="1"/>
    </xf>
    <xf numFmtId="0" fontId="33" fillId="0" borderId="21" xfId="0" applyFont="1" applyBorder="1" applyAlignment="1">
      <alignment vertical="top" wrapText="1"/>
    </xf>
    <xf numFmtId="0" fontId="36" fillId="0" borderId="21" xfId="0" applyFont="1" applyBorder="1" applyAlignment="1">
      <alignment vertical="top" wrapText="1"/>
    </xf>
    <xf numFmtId="0" fontId="37" fillId="37" borderId="21" xfId="0" applyFont="1" applyFill="1" applyBorder="1" applyAlignment="1">
      <alignment horizontal="center" vertical="center" wrapText="1"/>
    </xf>
    <xf numFmtId="0" fontId="25" fillId="35" borderId="20" xfId="0" applyFont="1" applyFill="1" applyBorder="1" applyAlignment="1">
      <alignment vertical="center" wrapText="1"/>
    </xf>
    <xf numFmtId="0" fontId="33" fillId="0" borderId="20" xfId="0" applyFont="1" applyBorder="1" applyAlignment="1">
      <alignment vertical="top" wrapText="1"/>
    </xf>
    <xf numFmtId="0" fontId="33" fillId="0" borderId="25" xfId="0" applyFont="1" applyBorder="1" applyAlignment="1">
      <alignment vertical="top" wrapText="1"/>
    </xf>
    <xf numFmtId="0" fontId="36" fillId="0" borderId="26" xfId="0" applyFont="1" applyBorder="1" applyAlignment="1">
      <alignment vertical="top" wrapText="1"/>
    </xf>
    <xf numFmtId="0" fontId="33" fillId="0" borderId="26" xfId="0" applyFont="1" applyBorder="1" applyAlignment="1">
      <alignment vertical="top" wrapText="1"/>
    </xf>
    <xf numFmtId="0" fontId="22" fillId="42" borderId="24" xfId="0" applyFont="1" applyFill="1" applyBorder="1" applyAlignment="1">
      <alignment horizontal="left" vertical="center" wrapText="1"/>
    </xf>
    <xf numFmtId="0" fontId="38" fillId="42" borderId="21" xfId="0" applyFont="1" applyFill="1" applyBorder="1" applyAlignment="1">
      <alignment horizontal="left" vertical="center" wrapText="1"/>
    </xf>
    <xf numFmtId="0" fontId="39" fillId="5" borderId="28" xfId="9" applyFont="1" applyBorder="1" applyAlignment="1">
      <alignment horizontal="center" vertical="center"/>
    </xf>
    <xf numFmtId="0" fontId="22" fillId="37" borderId="29" xfId="0" applyFont="1" applyFill="1" applyBorder="1" applyAlignment="1">
      <alignment horizontal="center" vertical="center" wrapText="1"/>
    </xf>
    <xf numFmtId="0" fontId="40" fillId="0" borderId="0" xfId="0" applyFont="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3" fontId="0" fillId="0" borderId="30" xfId="0" applyNumberFormat="1" applyBorder="1" applyAlignment="1">
      <alignment horizontal="center" vertical="center"/>
    </xf>
    <xf numFmtId="3" fontId="0" fillId="43" borderId="30" xfId="0" applyNumberFormat="1" applyFill="1" applyBorder="1" applyAlignment="1">
      <alignment horizontal="center" vertical="center"/>
    </xf>
    <xf numFmtId="0" fontId="0" fillId="0" borderId="0" xfId="0" applyAlignment="1">
      <alignment vertical="center"/>
    </xf>
    <xf numFmtId="3" fontId="43" fillId="0" borderId="30" xfId="0" applyNumberFormat="1" applyFont="1" applyBorder="1" applyAlignment="1">
      <alignment horizontal="center"/>
    </xf>
    <xf numFmtId="3" fontId="43" fillId="0" borderId="30" xfId="0" applyNumberFormat="1" applyFont="1" applyBorder="1" applyAlignment="1">
      <alignment horizontal="center" wrapText="1"/>
    </xf>
    <xf numFmtId="164" fontId="0" fillId="0" borderId="36" xfId="0" applyNumberFormat="1" applyBorder="1" applyAlignment="1">
      <alignment horizontal="center"/>
    </xf>
    <xf numFmtId="3" fontId="0" fillId="0" borderId="38" xfId="0" applyNumberFormat="1" applyBorder="1" applyAlignment="1">
      <alignment horizontal="center"/>
    </xf>
    <xf numFmtId="3" fontId="0" fillId="0" borderId="30" xfId="0" applyNumberFormat="1" applyBorder="1" applyAlignment="1">
      <alignment horizontal="center"/>
    </xf>
    <xf numFmtId="3" fontId="0" fillId="0" borderId="39" xfId="0" applyNumberFormat="1" applyBorder="1" applyAlignment="1">
      <alignment horizontal="center"/>
    </xf>
    <xf numFmtId="164" fontId="0" fillId="0" borderId="40" xfId="0" applyNumberFormat="1" applyBorder="1" applyAlignment="1">
      <alignment horizontal="center"/>
    </xf>
    <xf numFmtId="3" fontId="0" fillId="0" borderId="37" xfId="0" applyNumberFormat="1" applyBorder="1" applyAlignment="1">
      <alignment horizontal="center" vertical="center"/>
    </xf>
    <xf numFmtId="3" fontId="0" fillId="0" borderId="37" xfId="0" applyNumberFormat="1" applyBorder="1" applyAlignment="1">
      <alignment horizontal="center"/>
    </xf>
    <xf numFmtId="14" fontId="0" fillId="0" borderId="34" xfId="0" applyNumberFormat="1" applyBorder="1" applyAlignment="1">
      <alignment horizontal="center" vertical="center"/>
    </xf>
    <xf numFmtId="14" fontId="0" fillId="0" borderId="36" xfId="0" applyNumberFormat="1" applyBorder="1" applyAlignment="1">
      <alignment horizontal="center" vertical="center"/>
    </xf>
    <xf numFmtId="3" fontId="0" fillId="44" borderId="30" xfId="0" applyNumberFormat="1" applyFill="1" applyBorder="1" applyAlignment="1">
      <alignment horizontal="center" vertical="center"/>
    </xf>
    <xf numFmtId="14" fontId="0" fillId="0" borderId="40" xfId="0" applyNumberFormat="1" applyBorder="1" applyAlignment="1">
      <alignment horizontal="center" vertical="center"/>
    </xf>
    <xf numFmtId="4" fontId="0" fillId="0" borderId="0" xfId="0" applyNumberFormat="1" applyAlignment="1">
      <alignment vertical="center"/>
    </xf>
    <xf numFmtId="14" fontId="0" fillId="41" borderId="41" xfId="0" applyNumberFormat="1" applyFill="1" applyBorder="1" applyAlignment="1">
      <alignment horizontal="center" vertical="center"/>
    </xf>
    <xf numFmtId="3" fontId="0" fillId="41" borderId="42" xfId="0" applyNumberFormat="1" applyFill="1" applyBorder="1" applyAlignment="1">
      <alignment horizontal="center" vertical="center"/>
    </xf>
    <xf numFmtId="3" fontId="0" fillId="45" borderId="35" xfId="0" applyNumberFormat="1" applyFill="1" applyBorder="1" applyAlignment="1">
      <alignment horizontal="center" vertical="center"/>
    </xf>
    <xf numFmtId="3" fontId="0" fillId="45" borderId="44" xfId="0" applyNumberFormat="1" applyFill="1" applyBorder="1" applyAlignment="1">
      <alignment horizontal="center" vertical="center"/>
    </xf>
    <xf numFmtId="3" fontId="0" fillId="0" borderId="43" xfId="0" applyNumberFormat="1" applyBorder="1" applyAlignment="1">
      <alignment horizontal="center" vertical="center"/>
    </xf>
    <xf numFmtId="3" fontId="0" fillId="0" borderId="45" xfId="0" applyNumberFormat="1" applyBorder="1" applyAlignment="1">
      <alignment horizontal="center"/>
    </xf>
    <xf numFmtId="3" fontId="0" fillId="0" borderId="46" xfId="0" applyNumberFormat="1" applyBorder="1" applyAlignment="1">
      <alignment horizontal="center"/>
    </xf>
    <xf numFmtId="0" fontId="42" fillId="6" borderId="32" xfId="10" applyFont="1" applyBorder="1" applyAlignment="1">
      <alignment vertical="center"/>
    </xf>
    <xf numFmtId="0" fontId="42" fillId="6" borderId="31" xfId="10" applyFont="1" applyBorder="1" applyAlignment="1">
      <alignment vertical="center"/>
    </xf>
    <xf numFmtId="0" fontId="0" fillId="0" borderId="21" xfId="0" applyBorder="1" applyAlignment="1">
      <alignment vertical="center"/>
    </xf>
    <xf numFmtId="43" fontId="0" fillId="0" borderId="21" xfId="43" applyFont="1" applyBorder="1" applyAlignment="1">
      <alignment vertical="center"/>
    </xf>
    <xf numFmtId="3" fontId="0" fillId="38" borderId="30" xfId="0" applyNumberFormat="1" applyFill="1" applyBorder="1" applyAlignment="1">
      <alignment horizontal="center" vertical="center"/>
    </xf>
    <xf numFmtId="0" fontId="0" fillId="46" borderId="21" xfId="0" applyFill="1" applyBorder="1" applyAlignment="1">
      <alignment vertical="center"/>
    </xf>
    <xf numFmtId="3" fontId="0" fillId="46" borderId="30" xfId="0" applyNumberFormat="1" applyFill="1" applyBorder="1" applyAlignment="1">
      <alignment horizontal="center" vertical="center"/>
    </xf>
    <xf numFmtId="0" fontId="0" fillId="41" borderId="21" xfId="0" applyFill="1" applyBorder="1" applyAlignment="1">
      <alignment vertical="center"/>
    </xf>
    <xf numFmtId="43" fontId="0" fillId="46" borderId="21" xfId="43" applyFont="1" applyFill="1" applyBorder="1" applyAlignment="1">
      <alignment vertical="center"/>
    </xf>
    <xf numFmtId="0" fontId="0" fillId="0" borderId="21" xfId="0" applyFill="1" applyBorder="1" applyAlignment="1">
      <alignment vertical="center"/>
    </xf>
    <xf numFmtId="0" fontId="16" fillId="0" borderId="0" xfId="0" applyFont="1" applyAlignment="1">
      <alignment horizontal="center"/>
    </xf>
    <xf numFmtId="0" fontId="16" fillId="0" borderId="0" xfId="0" applyFont="1"/>
    <xf numFmtId="0" fontId="22" fillId="37" borderId="47" xfId="0" applyFont="1" applyFill="1" applyBorder="1" applyAlignment="1">
      <alignment horizontal="center" vertical="center" wrapText="1"/>
    </xf>
    <xf numFmtId="0" fontId="0" fillId="0" borderId="0" xfId="0" applyBorder="1" applyAlignment="1">
      <alignment vertical="top" wrapText="1"/>
    </xf>
    <xf numFmtId="0" fontId="21" fillId="34" borderId="0" xfId="42" applyFont="1" applyFill="1" applyBorder="1" applyAlignment="1">
      <alignment horizontal="center" vertical="center" wrapText="1"/>
    </xf>
    <xf numFmtId="3" fontId="43" fillId="0" borderId="30" xfId="0" applyNumberFormat="1" applyFont="1" applyBorder="1" applyAlignment="1">
      <alignment horizontal="center"/>
    </xf>
    <xf numFmtId="0" fontId="33" fillId="0" borderId="0" xfId="0" applyFont="1" applyAlignment="1">
      <alignment horizontal="center" vertical="top" wrapText="1"/>
    </xf>
    <xf numFmtId="0" fontId="0" fillId="0" borderId="21" xfId="0" applyBorder="1"/>
    <xf numFmtId="14" fontId="0" fillId="0" borderId="21" xfId="0" applyNumberFormat="1" applyBorder="1"/>
    <xf numFmtId="0" fontId="0" fillId="0" borderId="21" xfId="0" applyFill="1" applyBorder="1"/>
    <xf numFmtId="14" fontId="0" fillId="0" borderId="21" xfId="0" applyNumberFormat="1" applyFill="1" applyBorder="1"/>
    <xf numFmtId="0" fontId="19" fillId="0" borderId="21" xfId="0" applyFont="1" applyBorder="1"/>
    <xf numFmtId="0" fontId="49" fillId="0" borderId="21" xfId="0" applyFont="1" applyBorder="1"/>
    <xf numFmtId="0" fontId="49" fillId="0" borderId="48" xfId="0" applyFont="1" applyFill="1" applyBorder="1"/>
    <xf numFmtId="0" fontId="50" fillId="0" borderId="21" xfId="0" applyFont="1" applyBorder="1" applyAlignment="1">
      <alignment vertical="center" wrapText="1"/>
    </xf>
    <xf numFmtId="22" fontId="50" fillId="0" borderId="21" xfId="0" applyNumberFormat="1" applyFont="1" applyBorder="1" applyAlignment="1">
      <alignment vertical="center"/>
    </xf>
    <xf numFmtId="0" fontId="50" fillId="0" borderId="21" xfId="0" applyFont="1" applyBorder="1" applyAlignment="1">
      <alignment horizontal="right" vertical="center"/>
    </xf>
    <xf numFmtId="0" fontId="50" fillId="0" borderId="21" xfId="0" applyFont="1" applyBorder="1" applyAlignment="1">
      <alignment vertical="center"/>
    </xf>
    <xf numFmtId="0" fontId="48" fillId="0" borderId="21" xfId="44" applyBorder="1" applyAlignment="1">
      <alignment vertical="center" wrapText="1"/>
    </xf>
    <xf numFmtId="0" fontId="51" fillId="0" borderId="21" xfId="0" applyFont="1" applyBorder="1" applyAlignment="1">
      <alignment vertical="center" wrapText="1"/>
    </xf>
    <xf numFmtId="0" fontId="50" fillId="0" borderId="0" xfId="0" applyFont="1" applyBorder="1" applyAlignment="1">
      <alignment vertical="center" wrapText="1"/>
    </xf>
    <xf numFmtId="22" fontId="50" fillId="0" borderId="0" xfId="0" applyNumberFormat="1" applyFont="1" applyBorder="1" applyAlignment="1">
      <alignment vertical="center"/>
    </xf>
    <xf numFmtId="22" fontId="50" fillId="0" borderId="49" xfId="0" applyNumberFormat="1" applyFont="1" applyBorder="1" applyAlignment="1">
      <alignment vertical="center"/>
    </xf>
    <xf numFmtId="17" fontId="24" fillId="0" borderId="13" xfId="42" applyNumberFormat="1" applyFont="1" applyFill="1" applyBorder="1">
      <alignment vertical="top" wrapText="1"/>
    </xf>
    <xf numFmtId="0" fontId="0" fillId="0" borderId="21" xfId="0" applyFont="1" applyFill="1" applyBorder="1"/>
    <xf numFmtId="0" fontId="52" fillId="0" borderId="21" xfId="0" applyFont="1" applyBorder="1" applyAlignment="1">
      <alignment wrapText="1"/>
    </xf>
    <xf numFmtId="14" fontId="0" fillId="0" borderId="21" xfId="0" applyNumberFormat="1" applyFont="1" applyFill="1" applyBorder="1"/>
    <xf numFmtId="0" fontId="52" fillId="0" borderId="21" xfId="0" applyFont="1" applyBorder="1" applyAlignment="1">
      <alignment horizontal="right" wrapText="1"/>
    </xf>
    <xf numFmtId="0" fontId="52" fillId="42" borderId="21" xfId="0" applyFont="1" applyFill="1" applyBorder="1" applyAlignment="1">
      <alignment horizontal="right" wrapText="1"/>
    </xf>
    <xf numFmtId="0" fontId="53" fillId="0" borderId="21" xfId="0" applyFont="1" applyBorder="1" applyAlignment="1">
      <alignment horizontal="right" wrapText="1"/>
    </xf>
    <xf numFmtId="0" fontId="52" fillId="0" borderId="0" xfId="0" applyFont="1" applyBorder="1" applyAlignment="1">
      <alignment wrapText="1"/>
    </xf>
    <xf numFmtId="0" fontId="52" fillId="0" borderId="0" xfId="0" applyFont="1" applyBorder="1" applyAlignment="1">
      <alignment horizontal="right" wrapText="1"/>
    </xf>
    <xf numFmtId="0" fontId="0" fillId="0" borderId="21" xfId="0" applyBorder="1" applyAlignment="1">
      <alignment vertical="center" wrapText="1"/>
    </xf>
    <xf numFmtId="0" fontId="16" fillId="0" borderId="21" xfId="0" applyFont="1" applyFill="1" applyBorder="1"/>
    <xf numFmtId="14" fontId="16" fillId="0" borderId="21" xfId="0" applyNumberFormat="1" applyFont="1" applyFill="1" applyBorder="1" applyAlignment="1">
      <alignment horizontal="center"/>
    </xf>
    <xf numFmtId="0" fontId="16" fillId="0" borderId="21" xfId="0" applyFont="1" applyFill="1" applyBorder="1" applyAlignment="1">
      <alignment horizontal="right"/>
    </xf>
    <xf numFmtId="0" fontId="16" fillId="0" borderId="21" xfId="0" applyFont="1" applyFill="1" applyBorder="1" applyAlignment="1">
      <alignment horizontal="center"/>
    </xf>
    <xf numFmtId="0" fontId="0" fillId="0" borderId="0" xfId="0" applyBorder="1" applyAlignment="1">
      <alignment horizontal="right"/>
    </xf>
    <xf numFmtId="0" fontId="0" fillId="0" borderId="21" xfId="0" applyBorder="1" applyAlignment="1">
      <alignment horizontal="right"/>
    </xf>
    <xf numFmtId="0" fontId="50" fillId="0" borderId="0" xfId="0" applyFont="1" applyBorder="1" applyAlignment="1">
      <alignment horizontal="right" vertical="center"/>
    </xf>
    <xf numFmtId="3" fontId="0" fillId="0" borderId="30" xfId="0" applyNumberFormat="1" applyFill="1" applyBorder="1" applyAlignment="1">
      <alignment horizontal="center" vertical="center"/>
    </xf>
    <xf numFmtId="3" fontId="0" fillId="47" borderId="30" xfId="0" applyNumberFormat="1" applyFill="1" applyBorder="1" applyAlignment="1">
      <alignment horizontal="center" vertical="center"/>
    </xf>
    <xf numFmtId="3" fontId="0" fillId="47" borderId="43" xfId="0" applyNumberFormat="1" applyFill="1" applyBorder="1" applyAlignment="1">
      <alignment horizontal="center" vertical="center"/>
    </xf>
    <xf numFmtId="3" fontId="0" fillId="0" borderId="43" xfId="0" applyNumberFormat="1" applyFill="1" applyBorder="1" applyAlignment="1">
      <alignment horizontal="center" vertical="center"/>
    </xf>
    <xf numFmtId="3" fontId="0" fillId="33" borderId="30" xfId="0" applyNumberFormat="1" applyFill="1" applyBorder="1" applyAlignment="1">
      <alignment horizontal="center" vertical="center"/>
    </xf>
    <xf numFmtId="3" fontId="0" fillId="33" borderId="43" xfId="0" applyNumberFormat="1" applyFill="1" applyBorder="1" applyAlignment="1">
      <alignment horizontal="center" vertical="center"/>
    </xf>
    <xf numFmtId="3" fontId="0" fillId="39" borderId="30" xfId="0" applyNumberFormat="1" applyFill="1" applyBorder="1" applyAlignment="1">
      <alignment horizontal="center" vertical="center"/>
    </xf>
    <xf numFmtId="3" fontId="0" fillId="39" borderId="43" xfId="0" applyNumberFormat="1" applyFill="1" applyBorder="1" applyAlignment="1">
      <alignment horizontal="center" vertical="center"/>
    </xf>
    <xf numFmtId="3" fontId="0" fillId="48" borderId="30" xfId="0" applyNumberFormat="1" applyFill="1" applyBorder="1" applyAlignment="1">
      <alignment horizontal="center" vertical="center"/>
    </xf>
    <xf numFmtId="3" fontId="0" fillId="48" borderId="43" xfId="0" applyNumberFormat="1" applyFill="1" applyBorder="1" applyAlignment="1">
      <alignment horizontal="center" vertical="center"/>
    </xf>
    <xf numFmtId="3" fontId="0" fillId="0" borderId="48" xfId="0" applyNumberFormat="1" applyFill="1" applyBorder="1" applyAlignment="1">
      <alignment horizontal="center" vertical="center"/>
    </xf>
    <xf numFmtId="0" fontId="29" fillId="0" borderId="0" xfId="0" applyFont="1" applyFill="1" applyAlignment="1">
      <alignment vertical="top" wrapText="1"/>
    </xf>
    <xf numFmtId="0" fontId="0" fillId="0" borderId="0" xfId="0" applyAlignment="1">
      <alignment horizontal="center"/>
    </xf>
    <xf numFmtId="0" fontId="56" fillId="0" borderId="0" xfId="0" applyFont="1" applyFill="1" applyAlignment="1">
      <alignment wrapText="1"/>
    </xf>
    <xf numFmtId="0" fontId="57" fillId="40" borderId="0" xfId="0" applyFont="1" applyFill="1" applyAlignment="1">
      <alignment vertical="top" wrapText="1"/>
    </xf>
    <xf numFmtId="0" fontId="57" fillId="0" borderId="22" xfId="0" applyFont="1" applyBorder="1" applyAlignment="1">
      <alignment vertical="top" wrapText="1"/>
    </xf>
    <xf numFmtId="0" fontId="0" fillId="0" borderId="0" xfId="0" applyAlignment="1">
      <alignment horizontal="right"/>
    </xf>
    <xf numFmtId="0" fontId="16" fillId="0" borderId="51" xfId="0" applyFont="1" applyBorder="1" applyAlignment="1">
      <alignment horizontal="center"/>
    </xf>
    <xf numFmtId="0" fontId="16" fillId="0" borderId="52" xfId="0" applyFont="1" applyBorder="1" applyAlignment="1">
      <alignment horizontal="center"/>
    </xf>
    <xf numFmtId="0" fontId="16" fillId="0" borderId="53" xfId="0" applyFont="1" applyBorder="1" applyAlignment="1">
      <alignment horizontal="center"/>
    </xf>
    <xf numFmtId="0" fontId="49" fillId="0" borderId="0" xfId="0" applyFont="1"/>
    <xf numFmtId="3" fontId="0" fillId="0" borderId="42" xfId="0" applyNumberFormat="1" applyFill="1" applyBorder="1" applyAlignment="1">
      <alignment horizontal="center" vertical="center"/>
    </xf>
    <xf numFmtId="0" fontId="16" fillId="0" borderId="0" xfId="0" applyFont="1" applyFill="1" applyBorder="1" applyAlignment="1">
      <alignment horizontal="center"/>
    </xf>
    <xf numFmtId="3" fontId="16" fillId="0" borderId="0" xfId="0" applyNumberFormat="1" applyFont="1" applyFill="1" applyBorder="1" applyAlignment="1">
      <alignment horizontal="center"/>
    </xf>
    <xf numFmtId="0" fontId="25" fillId="35" borderId="54" xfId="0" applyFont="1" applyFill="1" applyBorder="1" applyAlignment="1">
      <alignment vertical="center" wrapText="1"/>
    </xf>
    <xf numFmtId="0" fontId="25" fillId="35" borderId="24" xfId="0" applyFont="1" applyFill="1" applyBorder="1" applyAlignment="1">
      <alignment vertical="center" wrapText="1"/>
    </xf>
    <xf numFmtId="0" fontId="22" fillId="37" borderId="57" xfId="0" applyFont="1" applyFill="1" applyBorder="1" applyAlignment="1">
      <alignment horizontal="center" vertical="center" wrapText="1"/>
    </xf>
    <xf numFmtId="0" fontId="52" fillId="0" borderId="21" xfId="0" applyFont="1" applyBorder="1" applyAlignment="1">
      <alignment vertical="top" wrapText="1"/>
    </xf>
    <xf numFmtId="0" fontId="22" fillId="37" borderId="58" xfId="0" applyFont="1" applyFill="1" applyBorder="1" applyAlignment="1">
      <alignment horizontal="center" vertical="center" wrapText="1"/>
    </xf>
    <xf numFmtId="0" fontId="0" fillId="49" borderId="0" xfId="0" applyFill="1" applyAlignment="1">
      <alignment vertical="top" wrapText="1"/>
    </xf>
    <xf numFmtId="0" fontId="52" fillId="49" borderId="21" xfId="0" applyFont="1" applyFill="1" applyBorder="1" applyAlignment="1">
      <alignment vertical="top" wrapText="1"/>
    </xf>
    <xf numFmtId="0" fontId="52" fillId="49" borderId="21" xfId="0" applyFont="1" applyFill="1" applyBorder="1"/>
    <xf numFmtId="0" fontId="0" fillId="49" borderId="21" xfId="0" applyFill="1" applyBorder="1"/>
    <xf numFmtId="0" fontId="21" fillId="34" borderId="10" xfId="42" applyFont="1" applyFill="1" applyBorder="1" applyAlignment="1">
      <alignment horizontal="center" vertical="center" wrapText="1"/>
    </xf>
    <xf numFmtId="0" fontId="21" fillId="34" borderId="0" xfId="42" applyFont="1" applyFill="1" applyBorder="1" applyAlignment="1">
      <alignment horizontal="center" vertical="center" wrapText="1"/>
    </xf>
    <xf numFmtId="0" fontId="29" fillId="0" borderId="12" xfId="42" applyFont="1" applyBorder="1" applyAlignment="1">
      <alignment horizontal="center" vertical="top" wrapText="1"/>
    </xf>
    <xf numFmtId="0" fontId="27" fillId="0" borderId="12" xfId="42" applyFont="1" applyBorder="1" applyAlignment="1">
      <alignment horizontal="center" vertical="top" wrapText="1"/>
    </xf>
    <xf numFmtId="0" fontId="27" fillId="0" borderId="0" xfId="42" applyFont="1" applyBorder="1" applyAlignment="1">
      <alignment horizontal="center" vertical="top" wrapText="1"/>
    </xf>
    <xf numFmtId="0" fontId="21" fillId="34" borderId="14" xfId="42" applyFont="1" applyFill="1" applyBorder="1" applyAlignment="1">
      <alignment horizontal="center" vertical="center" wrapText="1"/>
    </xf>
    <xf numFmtId="0" fontId="21" fillId="34" borderId="12" xfId="42" applyFont="1" applyFill="1" applyBorder="1" applyAlignment="1">
      <alignment horizontal="center" vertical="center" wrapText="1"/>
    </xf>
    <xf numFmtId="0" fontId="21" fillId="34" borderId="15" xfId="42" applyFont="1" applyFill="1" applyBorder="1" applyAlignment="1">
      <alignment horizontal="center" vertical="center" wrapText="1"/>
    </xf>
    <xf numFmtId="164" fontId="43" fillId="0" borderId="34" xfId="0" applyNumberFormat="1" applyFont="1" applyBorder="1" applyAlignment="1">
      <alignment horizontal="center" vertical="center" wrapText="1"/>
    </xf>
    <xf numFmtId="164" fontId="43" fillId="0" borderId="36" xfId="0" applyNumberFormat="1" applyFont="1" applyBorder="1" applyAlignment="1">
      <alignment horizontal="center" vertical="center" wrapText="1"/>
    </xf>
    <xf numFmtId="3" fontId="43" fillId="0" borderId="35" xfId="0" applyNumberFormat="1" applyFont="1" applyBorder="1" applyAlignment="1">
      <alignment horizontal="center" vertical="center" wrapText="1"/>
    </xf>
    <xf numFmtId="3" fontId="43" fillId="0" borderId="30" xfId="0" applyNumberFormat="1" applyFont="1" applyBorder="1" applyAlignment="1">
      <alignment horizontal="center" vertical="center" wrapText="1"/>
    </xf>
    <xf numFmtId="0" fontId="42" fillId="6" borderId="32" xfId="10" applyFont="1" applyBorder="1" applyAlignment="1">
      <alignment horizontal="center" vertical="center"/>
    </xf>
    <xf numFmtId="0" fontId="42" fillId="6" borderId="33" xfId="10" applyFont="1" applyBorder="1" applyAlignment="1">
      <alignment horizontal="center" vertical="center"/>
    </xf>
    <xf numFmtId="3" fontId="43" fillId="0" borderId="37" xfId="0" applyNumberFormat="1" applyFont="1" applyBorder="1" applyAlignment="1">
      <alignment horizontal="center"/>
    </xf>
    <xf numFmtId="3" fontId="43" fillId="0" borderId="30" xfId="0" applyNumberFormat="1" applyFont="1" applyBorder="1" applyAlignment="1">
      <alignment horizontal="center"/>
    </xf>
    <xf numFmtId="3" fontId="43" fillId="0" borderId="35" xfId="0" applyNumberFormat="1" applyFont="1" applyBorder="1" applyAlignment="1">
      <alignment horizontal="center"/>
    </xf>
    <xf numFmtId="3" fontId="43" fillId="0" borderId="35" xfId="0" applyNumberFormat="1" applyFont="1" applyBorder="1" applyAlignment="1">
      <alignment horizontal="center" vertical="center"/>
    </xf>
    <xf numFmtId="3" fontId="43" fillId="0" borderId="30" xfId="0" applyNumberFormat="1" applyFont="1" applyBorder="1" applyAlignment="1">
      <alignment horizontal="center" vertical="center"/>
    </xf>
    <xf numFmtId="0" fontId="29" fillId="34" borderId="0" xfId="0" applyFont="1" applyFill="1" applyAlignment="1">
      <alignment horizontal="center" vertical="top" wrapText="1"/>
    </xf>
    <xf numFmtId="0" fontId="32" fillId="34" borderId="0" xfId="0" applyFont="1" applyFill="1" applyAlignment="1">
      <alignment horizontal="center" vertical="top" wrapText="1"/>
    </xf>
    <xf numFmtId="0" fontId="33" fillId="0" borderId="0" xfId="0" applyFont="1" applyAlignment="1">
      <alignment horizontal="center" vertical="top" wrapText="1"/>
    </xf>
    <xf numFmtId="0" fontId="47" fillId="5" borderId="13" xfId="9" applyFont="1" applyBorder="1" applyAlignment="1">
      <alignment horizontal="center" vertical="center"/>
    </xf>
    <xf numFmtId="0" fontId="47" fillId="5" borderId="27" xfId="9" applyFont="1" applyBorder="1" applyAlignment="1">
      <alignment horizontal="center" vertical="center"/>
    </xf>
    <xf numFmtId="0" fontId="46" fillId="41" borderId="0" xfId="0" applyFont="1" applyFill="1" applyAlignment="1">
      <alignment horizontal="center"/>
    </xf>
    <xf numFmtId="0" fontId="41" fillId="0" borderId="0" xfId="0" applyFont="1" applyAlignment="1">
      <alignment horizontal="center" vertical="top" wrapText="1"/>
    </xf>
    <xf numFmtId="0" fontId="41" fillId="0" borderId="18" xfId="0" applyFont="1" applyBorder="1" applyAlignment="1">
      <alignment horizontal="center" vertical="top" wrapText="1"/>
    </xf>
    <xf numFmtId="22" fontId="50" fillId="0" borderId="21" xfId="0" applyNumberFormat="1" applyFont="1" applyBorder="1" applyAlignment="1">
      <alignment vertical="center"/>
    </xf>
    <xf numFmtId="0" fontId="50" fillId="0" borderId="21" xfId="0" applyFont="1" applyBorder="1" applyAlignment="1">
      <alignment horizontal="right" vertical="center"/>
    </xf>
    <xf numFmtId="0" fontId="50" fillId="0" borderId="0" xfId="0" applyFont="1" applyBorder="1" applyAlignment="1">
      <alignment horizontal="right" vertical="center"/>
    </xf>
    <xf numFmtId="0" fontId="50" fillId="0" borderId="21" xfId="0" applyFont="1" applyBorder="1" applyAlignment="1">
      <alignment vertical="center"/>
    </xf>
    <xf numFmtId="0" fontId="29" fillId="0" borderId="0" xfId="42" applyFont="1" applyBorder="1" applyAlignment="1">
      <alignment horizontal="center" vertical="top" wrapText="1"/>
    </xf>
    <xf numFmtId="0" fontId="50" fillId="0" borderId="21" xfId="0" applyFont="1" applyBorder="1" applyAlignment="1">
      <alignment vertical="center" wrapText="1"/>
    </xf>
    <xf numFmtId="0" fontId="39" fillId="5" borderId="55" xfId="9" applyFont="1" applyBorder="1" applyAlignment="1">
      <alignment horizontal="center" vertical="center"/>
    </xf>
    <xf numFmtId="0" fontId="39" fillId="5" borderId="56" xfId="9" applyFont="1" applyBorder="1" applyAlignment="1">
      <alignment horizontal="center" vertical="center"/>
    </xf>
    <xf numFmtId="3" fontId="43" fillId="0" borderId="50" xfId="0" applyNumberFormat="1" applyFont="1" applyBorder="1" applyAlignment="1">
      <alignment horizontal="center" vertical="center" wrapText="1"/>
    </xf>
    <xf numFmtId="3" fontId="43" fillId="0" borderId="48" xfId="0" applyNumberFormat="1" applyFont="1" applyBorder="1" applyAlignment="1">
      <alignment horizontal="center" vertical="center" wrapText="1"/>
    </xf>
    <xf numFmtId="3" fontId="43" fillId="0" borderId="38" xfId="0" applyNumberFormat="1" applyFont="1" applyBorder="1" applyAlignment="1">
      <alignment horizontal="center" vertical="center" wrapText="1"/>
    </xf>
    <xf numFmtId="0" fontId="0" fillId="0" borderId="0" xfId="0" applyBorder="1" applyAlignment="1">
      <alignment horizontal="center"/>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4" builtinId="8"/>
    <cellStyle name="Incorrecto" xfId="7" builtinId="27" customBuiltin="1"/>
    <cellStyle name="Millares" xfId="43" builtinId="3"/>
    <cellStyle name="Neutral" xfId="8" builtinId="28" customBuiltin="1"/>
    <cellStyle name="Normal" xfId="0" builtinId="0"/>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Gerardo.Juarez\Mis%20documentos\mac\2010\estadisticas%20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Gerardo.Juarez\Mis%20documentos\mac\2011\ESTADISTICAS%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Gerardo.Juarez\Mis%20documentos\mac\2012\ESTADISTICAS%2020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row r="11">
          <cell r="B11">
            <v>3685</v>
          </cell>
          <cell r="C11">
            <v>0</v>
          </cell>
          <cell r="D11">
            <v>2147</v>
          </cell>
          <cell r="E11">
            <v>9</v>
          </cell>
          <cell r="F11">
            <v>220</v>
          </cell>
          <cell r="G11">
            <v>3</v>
          </cell>
          <cell r="H11">
            <v>255</v>
          </cell>
          <cell r="I11">
            <v>2</v>
          </cell>
          <cell r="J11">
            <v>384</v>
          </cell>
          <cell r="K11">
            <v>40</v>
          </cell>
          <cell r="L11">
            <v>1212</v>
          </cell>
          <cell r="M11">
            <v>254</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row r="12">
          <cell r="B12">
            <v>4405</v>
          </cell>
          <cell r="C12">
            <v>21</v>
          </cell>
          <cell r="D12">
            <v>1733</v>
          </cell>
          <cell r="E12">
            <v>10</v>
          </cell>
          <cell r="F12">
            <v>257</v>
          </cell>
          <cell r="G12">
            <v>5</v>
          </cell>
          <cell r="H12">
            <v>304</v>
          </cell>
          <cell r="I12">
            <v>15</v>
          </cell>
          <cell r="J12">
            <v>388</v>
          </cell>
          <cell r="K12">
            <v>21</v>
          </cell>
          <cell r="L12">
            <v>2569</v>
          </cell>
          <cell r="M12">
            <v>4</v>
          </cell>
        </row>
        <row r="391">
          <cell r="B391">
            <v>4215</v>
          </cell>
          <cell r="C391">
            <v>48</v>
          </cell>
          <cell r="D391">
            <v>1811</v>
          </cell>
          <cell r="E391">
            <v>10</v>
          </cell>
          <cell r="F391">
            <v>339</v>
          </cell>
          <cell r="G391">
            <v>8</v>
          </cell>
          <cell r="H391">
            <v>281</v>
          </cell>
          <cell r="I391">
            <v>11</v>
          </cell>
          <cell r="J391">
            <v>663</v>
          </cell>
          <cell r="K391">
            <v>2</v>
          </cell>
          <cell r="L391">
            <v>2799</v>
          </cell>
          <cell r="M391">
            <v>19</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row r="393">
          <cell r="B393">
            <v>1371</v>
          </cell>
          <cell r="C393">
            <v>2</v>
          </cell>
          <cell r="D393">
            <v>1692</v>
          </cell>
          <cell r="E393">
            <v>6</v>
          </cell>
          <cell r="F393">
            <v>342</v>
          </cell>
          <cell r="G393">
            <v>11</v>
          </cell>
          <cell r="H393">
            <v>260</v>
          </cell>
          <cell r="I393">
            <v>3</v>
          </cell>
          <cell r="J393">
            <v>284</v>
          </cell>
          <cell r="K393">
            <v>0</v>
          </cell>
          <cell r="L393">
            <v>7587</v>
          </cell>
          <cell r="M393">
            <v>50</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hyperlink" Target="https://forms.gle/oyDi3EZ4NRqgZ5QS9" TargetMode="External"/><Relationship Id="rId13" Type="http://schemas.openxmlformats.org/officeDocument/2006/relationships/hyperlink" Target="https://forms.gle/UYPcshp8zDEd1uMq9" TargetMode="External"/><Relationship Id="rId18" Type="http://schemas.openxmlformats.org/officeDocument/2006/relationships/hyperlink" Target="../SECULT%202025/SECULT%202DO%20TRIMESTRE/%20Introducci&#243;n%20a%20la%20Fotograf&#237;a%20Documental&#9994;&#127997;%20La%20(re)apropiaci&#243;n%20de%20espacios%20por%20disidencias%20sexo-gen&#233;ricas.Un%20taller%20te&#243;rico-pr&#225;ctico%20para%20explorar%20narrativas%20urbanas%20desde%20la%20mirada%20cr&#237;tica%20y%20la%20&#233;tica%20de%20las%20disidencias.%20Cada%20participante%20desarrollar&#225;%20una%20mini%20serie%20fotogr&#225;fica%20desde%20su%20experiencia.&#128467;&#65039;%20martes%201%20y%20mi&#233;rcoles%202%20de%20julio%20|%20&#128341;%2018:00%20a%2021:00%20h&#127903;&#65039;%20Entrada%20libreRegistro:%20https:/forms.gle/9ud8sXe92tBuJtfs6&#128101;%20Dirigido%20a%20personas%20de%20la%20diversidad%20sexo-gen&#233;rica.Imparte:%20Carlos%20Santoyo&#128205;%20Museo%20de%20Arte%20Contempor&#225;neo%20de%20San%20Luis%20Potos&#237;&#128156;%20En%20colaboraci&#243;n:%20Psic.%20Yocelin%20C&#225;mara." TargetMode="External"/><Relationship Id="rId3" Type="http://schemas.openxmlformats.org/officeDocument/2006/relationships/hyperlink" Target="https://www.facebook.com/LibProSLP" TargetMode="External"/><Relationship Id="rId7" Type="http://schemas.openxmlformats.org/officeDocument/2006/relationships/hyperlink" Target="https://www.facebook.com/LibProSLP" TargetMode="External"/><Relationship Id="rId12" Type="http://schemas.openxmlformats.org/officeDocument/2006/relationships/hyperlink" Target="https://forms.gle/9ud8sXe92tBuJtfs6" TargetMode="External"/><Relationship Id="rId17" Type="http://schemas.openxmlformats.org/officeDocument/2006/relationships/hyperlink" Target="../SECULT%202025/SECULT%202DO%20TRIMESTRE/Taller%20de%20Ritmos%20LatinosImparte:%20Nayeli%20Herrera&#128131;&#127995;Baila%20desde%20el%20placer,%20no%20desde%20el%20mandato.Esta%20clase%20es%20una%20invitaci&#243;n%20a%20reconectar%20con%20el%20cuerpo%20desde%20la%20libertad,%20la%20alegr&#237;a%20y%20el%20deseo%20colectivo.&#128156;%20Sin%20roles,%20sin%20juicio,%20sin%20etiquetas.&#128467;&#65039;%20Viernes%2027%20de%20junio%20|%20&#128341;%2018:00%20a%2020:00%20h%20|&#127903;&#65039;Cuota%20de%20recuperaci&#243;n:%20$250.00%202%20h%20|%20$130.00%201%20h%20&#128205;%20Museo%20de%20Arte%20Contempor&#225;neo%20de%20San%20Luis%20Potos&#237;Registro:%20https:/forms.gle/zRqxLDDEVZQ4BWF57" TargetMode="External"/><Relationship Id="rId2" Type="http://schemas.openxmlformats.org/officeDocument/2006/relationships/hyperlink" Target="https://www.facebook.com/LibProSLP" TargetMode="External"/><Relationship Id="rId16" Type="http://schemas.openxmlformats.org/officeDocument/2006/relationships/hyperlink" Target="https://forms.gle/zRqxLDDEVZQ4BWF57" TargetMode="External"/><Relationship Id="rId1" Type="http://schemas.openxmlformats.org/officeDocument/2006/relationships/hyperlink" Target="https://www.facebook.com/LibProSLP" TargetMode="External"/><Relationship Id="rId6" Type="http://schemas.openxmlformats.org/officeDocument/2006/relationships/hyperlink" Target="https://www.facebook.com/LibProSLP" TargetMode="External"/><Relationship Id="rId11" Type="http://schemas.openxmlformats.org/officeDocument/2006/relationships/hyperlink" Target="../SECULT%202025/SECULT%202DO%20TRIMESTRE/&#128293;%20Taller%20de%20Ritmos%20Latinos&#128467;&#65039;%20Jueves%2027%20de%20junio%20|%20&#128341;%2018:00%20a%2020:00%20h%20|&#127903;&#65039;Cuota%20de%20recuperaci&#243;n:%20$250.00%202%20h%20$130.00%201%20h%20Registro:%20https:/forms.gle/zRqxLDDEVZQ4BWF57&#128205;%20Museo%20de%20Arte%20Contempor&#225;neo%20de%20San%20Luis%20Potos&#237;Imparte:%20Nayeli%20Herrera&#128131;&#127995;Baila%20desde%20el%20placer,%20no%20desde%20el%20mandato.Esta%20clase%20es%20una%20invitaci&#243;n%20a%20reconectar%20con%20el%20cuerpo%20desde%20la%20libertad,%20la%20alegr&#237;a%20y%20el%20deseo%20colectivo.&#128156;%20Sin%20roles,%20sin%20juicio,%20sin%20etiquetas." TargetMode="External"/><Relationship Id="rId5" Type="http://schemas.openxmlformats.org/officeDocument/2006/relationships/hyperlink" Target="../CHARLA%20TEOLOG&#205;A%20QUEERPresenta:%20Jos&#233;%20Manuel%20Alvarado%20&#128467;Mi&#233;rcoles%2023%20abril%20&#128204;Terraza%20MAC&#127903;Entrada%20libre%20%20Jos&#233;%20Manuel%20Alvarado%20Zaragoza%20(1987)%20es%20Licenciado%20en%20Historia%20por%20la%20Universidad%20Aut&#243;noma%20de%20San%20Luis%20Potos&#237;%20y%20promotor%20de%20la%20lectura%20desde%20hace%2019%20a&#241;os.%20Fundador%20de%20la%20Sala%20de%20Lectura%20El%20&#193;nfora%20de%20Aradia.%20Bermejos%20es%20el%20t&#237;tulo%20de%20su%20primer%20libro%20de%20cuentos.%20Facebook%20Libros%20Prohibidos%20SLP.https:/www.facebook.com/LibProSLP." TargetMode="External"/><Relationship Id="rId15" Type="http://schemas.openxmlformats.org/officeDocument/2006/relationships/hyperlink" Target="../SECULT%202025/SECULT%202DO%20TRIMESTRE/&#129309;%20Taller:%20La%20corporalidad%20trans%20&#8211;%20una%20mirada%20amorosa%20hacia%20la%20identidad%20masculina.Imparte:%20Soul%20&#196;vila.Un%20espacio%20seguro%20para%20hombres%20trans%20enfocado%20en%20la%20integraci&#243;n%20emocional,%20f&#237;sica%20y%20social%20a%20trav&#233;s%20de%20ejercicios%20corporales,%20din&#225;micas%20afectivas%20y%20exploraci&#243;n%20de%20l&#237;mites.&#129485;&#127997;&#8205;&#9794;&#65039;%20Reconocerse,%20cuidarse,%20reafirmarse.&#128156;%20En%20colaboraci&#243;n%20con%20Psic.%20Yocelin%20C&#225;mara.&#128467;&#65039;%20Viernes%2019%20de%20julio.&#128346;%2011:00%20a%2013:00%20h&#127903;&#65039;%20Cuota%20de%20recuperaci&#243;n:%20$150.00%20&#128205;%20Museo%20de%20Arte%20Contempor&#225;neo%20de%20San%20Luis%20Potos&#237;Registro:%20https:/forms.gle/581dbETKE9KydSWs8" TargetMode="External"/><Relationship Id="rId10" Type="http://schemas.openxmlformats.org/officeDocument/2006/relationships/hyperlink" Target="https://forms.gle/oyDi3EZ4NRqgZ5QS9" TargetMode="External"/><Relationship Id="rId4" Type="http://schemas.openxmlformats.org/officeDocument/2006/relationships/hyperlink" Target="https://www.facebook.com/LibProSLP" TargetMode="External"/><Relationship Id="rId9" Type="http://schemas.openxmlformats.org/officeDocument/2006/relationships/hyperlink" Target="https://forms.gle/oyDi3EZ4NRqgZ5QS9" TargetMode="External"/><Relationship Id="rId14" Type="http://schemas.openxmlformats.org/officeDocument/2006/relationships/hyperlink" Target="https://forms.gle/toRaY3m2rWNEummH9"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158"/>
  <sheetViews>
    <sheetView topLeftCell="A19" workbookViewId="0">
      <selection activeCell="B157" sqref="B157"/>
    </sheetView>
  </sheetViews>
  <sheetFormatPr baseColWidth="10" defaultRowHeight="15"/>
  <cols>
    <col min="1" max="1" width="20.7109375" customWidth="1"/>
    <col min="4" max="4" width="15.42578125" customWidth="1"/>
    <col min="5" max="5" width="17" customWidth="1"/>
    <col min="6" max="6" width="15.85546875" customWidth="1"/>
    <col min="14" max="14" width="23.28515625" customWidth="1"/>
    <col min="17" max="17" width="14.85546875" customWidth="1"/>
    <col min="18" max="18" width="14.7109375" customWidth="1"/>
  </cols>
  <sheetData>
    <row r="2" spans="1:100" ht="15.75" thickBot="1"/>
    <row r="3" spans="1:100">
      <c r="A3" s="8"/>
      <c r="B3" s="188" t="s">
        <v>214</v>
      </c>
      <c r="C3" s="189"/>
      <c r="D3" s="189"/>
      <c r="E3" s="189"/>
      <c r="F3" s="189"/>
      <c r="M3" s="18"/>
      <c r="N3" s="18"/>
      <c r="O3" s="18"/>
      <c r="P3" s="18"/>
      <c r="Q3" s="18"/>
      <c r="R3" s="18"/>
      <c r="S3" s="18"/>
      <c r="T3" s="18"/>
      <c r="U3" s="18"/>
      <c r="V3" s="18"/>
      <c r="W3" s="18"/>
      <c r="X3" s="18"/>
      <c r="Y3" s="18"/>
      <c r="Z3" s="18"/>
      <c r="AA3" s="18"/>
      <c r="AB3" s="18"/>
    </row>
    <row r="4" spans="1:100" ht="20.25">
      <c r="A4" s="10"/>
      <c r="B4" s="190"/>
      <c r="C4" s="190"/>
      <c r="D4" s="190"/>
      <c r="E4" s="190"/>
      <c r="F4" s="190"/>
      <c r="M4" s="16"/>
      <c r="N4" s="19"/>
      <c r="O4" s="16"/>
      <c r="P4" s="17"/>
      <c r="Q4" s="20"/>
      <c r="R4" s="16"/>
      <c r="S4" s="17"/>
      <c r="T4" s="21"/>
      <c r="U4" s="16"/>
      <c r="V4" s="17"/>
      <c r="W4" s="20"/>
      <c r="X4" s="16"/>
      <c r="Y4" s="17"/>
      <c r="Z4" s="20"/>
      <c r="AA4" s="17"/>
      <c r="AB4" s="18"/>
    </row>
    <row r="5" spans="1:100" ht="54" customHeight="1">
      <c r="A5" s="9" t="s">
        <v>49</v>
      </c>
      <c r="B5" s="186" t="s">
        <v>48</v>
      </c>
      <c r="C5" s="187"/>
      <c r="D5" s="187"/>
      <c r="E5" s="187"/>
      <c r="F5" s="187"/>
      <c r="G5" s="187"/>
      <c r="H5" s="187"/>
      <c r="I5" s="187"/>
      <c r="M5" s="15"/>
      <c r="N5" s="22"/>
      <c r="O5" s="23"/>
      <c r="P5" s="17"/>
      <c r="Q5" s="22"/>
      <c r="R5" s="17"/>
      <c r="S5" s="17"/>
      <c r="T5" s="22"/>
      <c r="U5" s="23"/>
      <c r="V5" s="17"/>
      <c r="W5" s="22"/>
      <c r="X5" s="17"/>
      <c r="Y5" s="24"/>
      <c r="Z5" s="22"/>
      <c r="AA5" s="23"/>
      <c r="AB5" s="18"/>
    </row>
    <row r="6" spans="1:100">
      <c r="M6" s="17"/>
      <c r="N6" s="17"/>
      <c r="O6" s="17"/>
      <c r="P6" s="17"/>
      <c r="Q6" s="22"/>
      <c r="R6" s="17"/>
      <c r="S6" s="17"/>
      <c r="T6" s="22"/>
      <c r="U6" s="23"/>
      <c r="V6" s="17"/>
      <c r="W6" s="17"/>
      <c r="X6" s="17"/>
      <c r="Y6" s="17"/>
      <c r="Z6" s="17"/>
      <c r="AA6" s="17"/>
      <c r="AB6" s="18"/>
    </row>
    <row r="7" spans="1:100">
      <c r="B7" s="6" t="s">
        <v>0</v>
      </c>
      <c r="C7" s="6" t="s">
        <v>1</v>
      </c>
      <c r="D7" s="6" t="s">
        <v>2</v>
      </c>
      <c r="E7" s="6" t="s">
        <v>3</v>
      </c>
      <c r="F7" s="6" t="s">
        <v>4</v>
      </c>
      <c r="G7" s="6" t="s">
        <v>5</v>
      </c>
      <c r="H7" s="6" t="s">
        <v>6</v>
      </c>
      <c r="I7" s="6" t="s">
        <v>7</v>
      </c>
      <c r="M7" s="16"/>
      <c r="N7" s="16"/>
      <c r="O7" s="16"/>
      <c r="P7" s="16"/>
      <c r="Q7" s="17"/>
      <c r="R7" s="16"/>
      <c r="S7" s="16"/>
      <c r="T7" s="17"/>
      <c r="U7" s="16"/>
      <c r="V7" s="16"/>
      <c r="W7" s="17"/>
      <c r="X7" s="17"/>
      <c r="Y7" s="17"/>
      <c r="Z7" s="17"/>
      <c r="AA7" s="17"/>
      <c r="AB7" s="18"/>
    </row>
    <row r="8" spans="1:100">
      <c r="A8">
        <v>1</v>
      </c>
      <c r="B8">
        <v>2025</v>
      </c>
      <c r="C8" t="s">
        <v>17</v>
      </c>
      <c r="D8" t="s">
        <v>18</v>
      </c>
      <c r="E8" t="s">
        <v>14</v>
      </c>
      <c r="F8" t="s">
        <v>8</v>
      </c>
      <c r="G8" t="s">
        <v>9</v>
      </c>
      <c r="H8" s="1">
        <v>45674</v>
      </c>
      <c r="I8">
        <v>100</v>
      </c>
      <c r="M8" s="18"/>
      <c r="N8" s="18"/>
      <c r="O8" s="18"/>
      <c r="P8" s="18"/>
      <c r="Q8" s="18"/>
      <c r="R8" s="18"/>
      <c r="S8" s="18"/>
      <c r="T8" s="18"/>
      <c r="U8" s="18"/>
      <c r="V8" s="18"/>
      <c r="W8" s="18"/>
      <c r="X8" s="18"/>
      <c r="Y8" s="18"/>
      <c r="Z8" s="18"/>
      <c r="AA8" s="18"/>
      <c r="AB8" s="18"/>
    </row>
    <row r="9" spans="1:100" s="3" customFormat="1">
      <c r="A9" s="5">
        <v>2</v>
      </c>
      <c r="B9">
        <v>2025</v>
      </c>
      <c r="C9" t="s">
        <v>17</v>
      </c>
      <c r="D9" s="5" t="s">
        <v>32</v>
      </c>
      <c r="E9" s="5" t="s">
        <v>15</v>
      </c>
      <c r="F9" s="5" t="s">
        <v>8</v>
      </c>
      <c r="G9" s="5" t="s">
        <v>10</v>
      </c>
      <c r="H9" s="4">
        <v>45682</v>
      </c>
      <c r="I9" s="5">
        <v>156</v>
      </c>
      <c r="J9" s="5" t="s">
        <v>191</v>
      </c>
      <c r="K9" s="5"/>
      <c r="L9" s="5"/>
      <c r="M9" s="25"/>
      <c r="N9" s="25"/>
      <c r="O9" s="25"/>
      <c r="P9" s="25"/>
      <c r="Q9" s="25"/>
      <c r="R9" s="25"/>
      <c r="S9" s="25"/>
      <c r="T9" s="25"/>
      <c r="U9" s="25"/>
      <c r="V9" s="25"/>
      <c r="W9" s="25"/>
      <c r="X9" s="25"/>
      <c r="Y9" s="25"/>
      <c r="Z9" s="25"/>
      <c r="AA9" s="25"/>
      <c r="AB9" s="2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row>
    <row r="10" spans="1:100">
      <c r="A10" s="5">
        <v>3</v>
      </c>
      <c r="B10">
        <v>2025</v>
      </c>
      <c r="C10" t="s">
        <v>17</v>
      </c>
      <c r="D10" t="s">
        <v>33</v>
      </c>
      <c r="E10" t="s">
        <v>14</v>
      </c>
      <c r="F10" t="s">
        <v>8</v>
      </c>
      <c r="G10" t="s">
        <v>11</v>
      </c>
      <c r="H10" s="1">
        <v>45687</v>
      </c>
      <c r="I10">
        <v>204</v>
      </c>
    </row>
    <row r="11" spans="1:100">
      <c r="A11" s="5">
        <v>4</v>
      </c>
      <c r="B11">
        <v>2025</v>
      </c>
      <c r="C11" t="s">
        <v>17</v>
      </c>
      <c r="D11" t="s">
        <v>93</v>
      </c>
      <c r="E11" t="s">
        <v>14</v>
      </c>
      <c r="F11" t="s">
        <v>8</v>
      </c>
      <c r="G11" t="s">
        <v>11</v>
      </c>
      <c r="H11" s="1">
        <v>45668</v>
      </c>
      <c r="I11">
        <v>10</v>
      </c>
    </row>
    <row r="12" spans="1:100">
      <c r="A12" s="5">
        <v>5</v>
      </c>
      <c r="B12">
        <v>2025</v>
      </c>
      <c r="C12" t="s">
        <v>17</v>
      </c>
      <c r="D12" t="s">
        <v>93</v>
      </c>
      <c r="E12" t="s">
        <v>14</v>
      </c>
      <c r="F12" t="s">
        <v>8</v>
      </c>
      <c r="G12" t="s">
        <v>11</v>
      </c>
      <c r="H12" s="1">
        <v>45675</v>
      </c>
      <c r="I12">
        <v>26</v>
      </c>
      <c r="N12" s="5"/>
    </row>
    <row r="13" spans="1:100">
      <c r="A13" s="5">
        <v>6</v>
      </c>
      <c r="B13">
        <v>2025</v>
      </c>
      <c r="C13" t="s">
        <v>17</v>
      </c>
      <c r="D13" t="s">
        <v>19</v>
      </c>
      <c r="E13" s="2" t="s">
        <v>16</v>
      </c>
      <c r="F13" t="s">
        <v>8</v>
      </c>
      <c r="G13" t="s">
        <v>12</v>
      </c>
      <c r="H13" s="1">
        <v>45671</v>
      </c>
      <c r="I13">
        <v>42</v>
      </c>
    </row>
    <row r="14" spans="1:100">
      <c r="A14" s="5">
        <v>7</v>
      </c>
      <c r="B14">
        <v>2025</v>
      </c>
      <c r="C14" t="s">
        <v>17</v>
      </c>
      <c r="D14" t="s">
        <v>20</v>
      </c>
      <c r="E14" s="2" t="s">
        <v>16</v>
      </c>
      <c r="F14" t="s">
        <v>8</v>
      </c>
      <c r="G14" t="s">
        <v>12</v>
      </c>
      <c r="H14" s="1">
        <v>45678</v>
      </c>
      <c r="I14">
        <v>28</v>
      </c>
    </row>
    <row r="15" spans="1:100">
      <c r="A15" s="5">
        <v>8</v>
      </c>
      <c r="B15">
        <v>2025</v>
      </c>
      <c r="C15" t="s">
        <v>17</v>
      </c>
      <c r="D15" t="s">
        <v>21</v>
      </c>
      <c r="E15" s="2" t="s">
        <v>16</v>
      </c>
      <c r="F15" t="s">
        <v>8</v>
      </c>
      <c r="G15" t="s">
        <v>12</v>
      </c>
      <c r="H15" s="1">
        <v>45680</v>
      </c>
      <c r="I15">
        <v>22</v>
      </c>
    </row>
    <row r="16" spans="1:100">
      <c r="A16" s="5">
        <v>9</v>
      </c>
      <c r="B16">
        <v>2025</v>
      </c>
      <c r="C16" t="s">
        <v>17</v>
      </c>
      <c r="D16" t="s">
        <v>23</v>
      </c>
      <c r="E16" s="2" t="s">
        <v>16</v>
      </c>
      <c r="F16" t="s">
        <v>8</v>
      </c>
      <c r="G16" t="s">
        <v>12</v>
      </c>
      <c r="H16" s="1">
        <v>45686</v>
      </c>
      <c r="I16">
        <v>7</v>
      </c>
    </row>
    <row r="17" spans="1:9">
      <c r="A17" s="5">
        <v>10</v>
      </c>
      <c r="B17">
        <v>2025</v>
      </c>
      <c r="C17" t="s">
        <v>17</v>
      </c>
      <c r="D17" t="s">
        <v>22</v>
      </c>
      <c r="E17" s="2" t="s">
        <v>16</v>
      </c>
      <c r="F17" t="s">
        <v>8</v>
      </c>
      <c r="G17" t="s">
        <v>12</v>
      </c>
      <c r="H17" s="1">
        <v>45686</v>
      </c>
      <c r="I17">
        <v>8</v>
      </c>
    </row>
    <row r="18" spans="1:9">
      <c r="A18" s="5"/>
      <c r="E18" s="2"/>
      <c r="H18" s="1"/>
    </row>
    <row r="19" spans="1:9">
      <c r="A19" s="5"/>
      <c r="E19" s="2"/>
      <c r="H19" s="1"/>
    </row>
    <row r="20" spans="1:9">
      <c r="A20" s="5"/>
      <c r="B20" s="186" t="s">
        <v>50</v>
      </c>
      <c r="C20" s="187"/>
      <c r="D20" s="187"/>
      <c r="E20" s="187"/>
      <c r="F20" s="187"/>
      <c r="H20" s="1"/>
    </row>
    <row r="21" spans="1:9">
      <c r="A21" s="5"/>
      <c r="B21" s="6" t="s">
        <v>0</v>
      </c>
      <c r="C21" s="6" t="s">
        <v>1</v>
      </c>
      <c r="D21" s="6" t="s">
        <v>2</v>
      </c>
      <c r="E21" s="6" t="s">
        <v>3</v>
      </c>
      <c r="F21" s="6" t="s">
        <v>4</v>
      </c>
      <c r="G21" s="6" t="s">
        <v>5</v>
      </c>
      <c r="H21" s="6" t="s">
        <v>6</v>
      </c>
      <c r="I21" s="6" t="s">
        <v>7</v>
      </c>
    </row>
    <row r="22" spans="1:9">
      <c r="A22" s="5">
        <v>1</v>
      </c>
      <c r="B22">
        <v>2025</v>
      </c>
      <c r="C22" t="s">
        <v>17</v>
      </c>
      <c r="D22" t="s">
        <v>52</v>
      </c>
      <c r="E22" s="11"/>
      <c r="F22" t="s">
        <v>64</v>
      </c>
      <c r="G22" t="s">
        <v>65</v>
      </c>
      <c r="H22" s="1">
        <v>45665</v>
      </c>
    </row>
    <row r="23" spans="1:9">
      <c r="A23" s="5">
        <v>2</v>
      </c>
      <c r="B23">
        <v>2025</v>
      </c>
      <c r="C23" t="s">
        <v>17</v>
      </c>
      <c r="D23" t="s">
        <v>53</v>
      </c>
      <c r="E23" s="11"/>
      <c r="F23" t="s">
        <v>64</v>
      </c>
      <c r="G23" t="s">
        <v>65</v>
      </c>
      <c r="H23" s="1">
        <v>45664</v>
      </c>
    </row>
    <row r="24" spans="1:9">
      <c r="A24" s="5">
        <v>3</v>
      </c>
      <c r="B24">
        <v>2025</v>
      </c>
      <c r="C24" t="s">
        <v>17</v>
      </c>
      <c r="D24" s="26" t="s">
        <v>54</v>
      </c>
      <c r="E24" s="11"/>
      <c r="F24" t="s">
        <v>64</v>
      </c>
      <c r="G24" t="s">
        <v>65</v>
      </c>
      <c r="H24" s="1">
        <v>45688</v>
      </c>
    </row>
    <row r="25" spans="1:9">
      <c r="A25" s="5">
        <v>4</v>
      </c>
      <c r="B25">
        <v>2025</v>
      </c>
      <c r="C25" t="s">
        <v>17</v>
      </c>
      <c r="D25" t="s">
        <v>55</v>
      </c>
      <c r="E25" s="11"/>
      <c r="F25" t="s">
        <v>64</v>
      </c>
      <c r="G25" t="s">
        <v>65</v>
      </c>
      <c r="H25" s="1">
        <v>45688</v>
      </c>
    </row>
    <row r="26" spans="1:9">
      <c r="A26" s="5">
        <v>5</v>
      </c>
      <c r="B26">
        <v>2025</v>
      </c>
      <c r="C26" t="s">
        <v>17</v>
      </c>
      <c r="D26" s="26" t="s">
        <v>56</v>
      </c>
      <c r="E26" s="11"/>
      <c r="F26" t="s">
        <v>64</v>
      </c>
      <c r="G26" t="s">
        <v>65</v>
      </c>
      <c r="H26" s="1">
        <v>45688</v>
      </c>
    </row>
    <row r="27" spans="1:9">
      <c r="A27" s="5">
        <v>6</v>
      </c>
      <c r="B27">
        <v>2025</v>
      </c>
      <c r="C27" t="s">
        <v>17</v>
      </c>
      <c r="D27" t="s">
        <v>57</v>
      </c>
      <c r="E27" s="11"/>
      <c r="F27" t="s">
        <v>64</v>
      </c>
      <c r="G27" t="s">
        <v>65</v>
      </c>
      <c r="H27" s="1">
        <v>45687</v>
      </c>
    </row>
    <row r="28" spans="1:9">
      <c r="A28" s="5">
        <v>7</v>
      </c>
      <c r="B28">
        <v>2025</v>
      </c>
      <c r="C28" t="s">
        <v>17</v>
      </c>
      <c r="D28" s="26" t="s">
        <v>32</v>
      </c>
      <c r="E28" s="11"/>
      <c r="F28" t="s">
        <v>64</v>
      </c>
      <c r="G28" t="s">
        <v>65</v>
      </c>
      <c r="H28" s="1">
        <v>45685</v>
      </c>
    </row>
    <row r="29" spans="1:9">
      <c r="A29" s="5">
        <v>8</v>
      </c>
      <c r="B29">
        <v>2025</v>
      </c>
      <c r="C29" t="s">
        <v>17</v>
      </c>
      <c r="D29" t="s">
        <v>58</v>
      </c>
      <c r="E29" s="11"/>
      <c r="F29" t="s">
        <v>64</v>
      </c>
      <c r="G29" t="s">
        <v>65</v>
      </c>
      <c r="H29" s="1">
        <v>45684</v>
      </c>
    </row>
    <row r="30" spans="1:9">
      <c r="A30" s="5">
        <v>9</v>
      </c>
      <c r="B30">
        <v>2025</v>
      </c>
      <c r="C30" t="s">
        <v>17</v>
      </c>
      <c r="D30" s="26" t="s">
        <v>59</v>
      </c>
      <c r="E30" s="11"/>
      <c r="F30" t="s">
        <v>64</v>
      </c>
      <c r="G30" t="s">
        <v>65</v>
      </c>
      <c r="H30" s="1">
        <v>45681</v>
      </c>
    </row>
    <row r="31" spans="1:9">
      <c r="A31" s="5">
        <v>10</v>
      </c>
      <c r="B31">
        <v>2025</v>
      </c>
      <c r="C31" t="s">
        <v>17</v>
      </c>
      <c r="D31" t="s">
        <v>60</v>
      </c>
      <c r="E31" s="11"/>
      <c r="F31" t="s">
        <v>64</v>
      </c>
      <c r="G31" t="s">
        <v>65</v>
      </c>
      <c r="H31" s="1">
        <v>45682</v>
      </c>
    </row>
    <row r="32" spans="1:9">
      <c r="A32" s="5">
        <v>11</v>
      </c>
      <c r="B32">
        <v>2025</v>
      </c>
      <c r="C32" t="s">
        <v>17</v>
      </c>
      <c r="D32" t="s">
        <v>60</v>
      </c>
      <c r="E32" s="11"/>
      <c r="F32" t="s">
        <v>64</v>
      </c>
      <c r="G32" t="s">
        <v>65</v>
      </c>
      <c r="H32" s="1">
        <v>45677</v>
      </c>
    </row>
    <row r="33" spans="1:16">
      <c r="A33" s="5">
        <v>12</v>
      </c>
      <c r="B33">
        <v>2025</v>
      </c>
      <c r="C33" t="s">
        <v>17</v>
      </c>
      <c r="D33" t="s">
        <v>61</v>
      </c>
      <c r="E33" s="11"/>
      <c r="F33" t="s">
        <v>64</v>
      </c>
      <c r="G33" t="s">
        <v>65</v>
      </c>
      <c r="H33" s="1">
        <v>45677</v>
      </c>
    </row>
    <row r="34" spans="1:16">
      <c r="A34" s="5">
        <v>13</v>
      </c>
      <c r="B34">
        <v>2025</v>
      </c>
      <c r="C34" t="s">
        <v>17</v>
      </c>
      <c r="D34" s="26" t="s">
        <v>62</v>
      </c>
      <c r="E34" s="11"/>
      <c r="F34" t="s">
        <v>64</v>
      </c>
      <c r="G34" t="s">
        <v>65</v>
      </c>
      <c r="H34" s="1">
        <v>45684</v>
      </c>
    </row>
    <row r="35" spans="1:16">
      <c r="A35" s="5">
        <v>14</v>
      </c>
      <c r="B35">
        <v>2025</v>
      </c>
      <c r="C35" t="s">
        <v>17</v>
      </c>
      <c r="D35" s="26" t="s">
        <v>63</v>
      </c>
      <c r="E35" s="11"/>
      <c r="F35" t="s">
        <v>64</v>
      </c>
      <c r="G35" t="s">
        <v>65</v>
      </c>
      <c r="H35" s="1">
        <v>45666</v>
      </c>
    </row>
    <row r="36" spans="1:16">
      <c r="A36" s="5"/>
      <c r="B36" s="11"/>
      <c r="C36" s="11"/>
      <c r="D36" s="11"/>
      <c r="E36" s="11"/>
      <c r="F36" s="11"/>
      <c r="H36" s="1"/>
    </row>
    <row r="37" spans="1:16" ht="15.75" thickBot="1"/>
    <row r="38" spans="1:16" ht="84.75" customHeight="1">
      <c r="A38" s="28" t="s">
        <v>51</v>
      </c>
      <c r="B38" s="191" t="s">
        <v>48</v>
      </c>
      <c r="C38" s="192"/>
      <c r="D38" s="192"/>
      <c r="E38" s="192"/>
      <c r="F38" s="192"/>
      <c r="G38" s="192"/>
      <c r="H38" s="192"/>
      <c r="I38" s="193"/>
    </row>
    <row r="39" spans="1:16" ht="30.75" customHeight="1">
      <c r="A39" s="12"/>
      <c r="B39" s="29" t="s">
        <v>0</v>
      </c>
      <c r="C39" s="29" t="s">
        <v>1</v>
      </c>
      <c r="D39" s="29" t="s">
        <v>2</v>
      </c>
      <c r="E39" s="29" t="s">
        <v>3</v>
      </c>
      <c r="F39" s="29" t="s">
        <v>4</v>
      </c>
      <c r="G39" s="29" t="s">
        <v>5</v>
      </c>
      <c r="H39" s="29" t="s">
        <v>6</v>
      </c>
      <c r="I39" s="30" t="s">
        <v>7</v>
      </c>
    </row>
    <row r="40" spans="1:16">
      <c r="A40" s="31">
        <v>1</v>
      </c>
      <c r="B40" s="18">
        <v>2025</v>
      </c>
      <c r="C40" s="25" t="s">
        <v>24</v>
      </c>
      <c r="D40" s="18" t="s">
        <v>35</v>
      </c>
      <c r="E40" s="18" t="s">
        <v>14</v>
      </c>
      <c r="F40" s="18" t="s">
        <v>8</v>
      </c>
      <c r="G40" s="18" t="s">
        <v>13</v>
      </c>
      <c r="H40" s="32">
        <v>45323</v>
      </c>
      <c r="I40" s="33">
        <v>247</v>
      </c>
    </row>
    <row r="41" spans="1:16">
      <c r="A41" s="31">
        <v>2</v>
      </c>
      <c r="B41" s="18">
        <v>2025</v>
      </c>
      <c r="C41" s="25" t="s">
        <v>24</v>
      </c>
      <c r="D41" s="18" t="s">
        <v>36</v>
      </c>
      <c r="E41" s="18" t="s">
        <v>14</v>
      </c>
      <c r="F41" s="18" t="s">
        <v>8</v>
      </c>
      <c r="G41" s="18"/>
      <c r="H41" s="32">
        <v>45323</v>
      </c>
      <c r="I41" s="33">
        <v>245</v>
      </c>
      <c r="O41" t="s">
        <v>219</v>
      </c>
      <c r="P41">
        <v>10</v>
      </c>
    </row>
    <row r="42" spans="1:16">
      <c r="A42" s="31">
        <v>3</v>
      </c>
      <c r="B42" s="18">
        <v>2025</v>
      </c>
      <c r="C42" s="25" t="s">
        <v>24</v>
      </c>
      <c r="D42" s="18" t="s">
        <v>37</v>
      </c>
      <c r="E42" s="18" t="s">
        <v>14</v>
      </c>
      <c r="F42" s="18" t="s">
        <v>8</v>
      </c>
      <c r="G42" s="18"/>
      <c r="H42" s="32">
        <v>45323</v>
      </c>
      <c r="I42" s="33">
        <v>1293</v>
      </c>
      <c r="O42" t="s">
        <v>24</v>
      </c>
      <c r="P42">
        <v>13</v>
      </c>
    </row>
    <row r="43" spans="1:16">
      <c r="A43" s="31">
        <v>4</v>
      </c>
      <c r="B43" s="18">
        <v>2025</v>
      </c>
      <c r="C43" s="25" t="s">
        <v>24</v>
      </c>
      <c r="D43" s="18" t="s">
        <v>26</v>
      </c>
      <c r="E43" s="34" t="s">
        <v>14</v>
      </c>
      <c r="F43" s="18" t="s">
        <v>8</v>
      </c>
      <c r="G43" s="18"/>
      <c r="H43" s="32">
        <v>45693</v>
      </c>
      <c r="I43" s="33">
        <v>50</v>
      </c>
      <c r="P43">
        <v>3</v>
      </c>
    </row>
    <row r="44" spans="1:16">
      <c r="A44" s="31">
        <v>5</v>
      </c>
      <c r="B44" s="18">
        <v>2025</v>
      </c>
      <c r="C44" s="25" t="s">
        <v>24</v>
      </c>
      <c r="D44" s="18" t="s">
        <v>93</v>
      </c>
      <c r="E44" s="34"/>
      <c r="F44" s="18"/>
      <c r="G44" s="18"/>
      <c r="H44" s="32">
        <v>45696</v>
      </c>
      <c r="I44" s="33">
        <v>17</v>
      </c>
      <c r="N44" s="33">
        <v>247</v>
      </c>
      <c r="O44" t="s">
        <v>100</v>
      </c>
      <c r="P44">
        <v>17</v>
      </c>
    </row>
    <row r="45" spans="1:16">
      <c r="A45" s="31">
        <v>6</v>
      </c>
      <c r="B45" s="18">
        <v>2025</v>
      </c>
      <c r="C45" s="25" t="s">
        <v>24</v>
      </c>
      <c r="D45" s="18" t="s">
        <v>25</v>
      </c>
      <c r="E45" s="34" t="s">
        <v>14</v>
      </c>
      <c r="F45" s="18" t="s">
        <v>8</v>
      </c>
      <c r="G45" s="18"/>
      <c r="H45" s="35">
        <v>44972</v>
      </c>
      <c r="I45" s="33">
        <v>329</v>
      </c>
      <c r="N45" s="33">
        <v>245</v>
      </c>
      <c r="P45">
        <v>3</v>
      </c>
    </row>
    <row r="46" spans="1:16">
      <c r="A46" s="31">
        <v>7</v>
      </c>
      <c r="B46" s="18">
        <v>2025</v>
      </c>
      <c r="C46" s="25" t="s">
        <v>24</v>
      </c>
      <c r="D46" s="18" t="s">
        <v>31</v>
      </c>
      <c r="E46" s="34" t="s">
        <v>14</v>
      </c>
      <c r="F46" s="18" t="s">
        <v>8</v>
      </c>
      <c r="G46" s="18"/>
      <c r="H46" s="35">
        <v>45708</v>
      </c>
      <c r="I46" s="33">
        <v>48</v>
      </c>
      <c r="N46" s="33">
        <v>1293</v>
      </c>
      <c r="P46">
        <f>SUM(P41:P45)</f>
        <v>46</v>
      </c>
    </row>
    <row r="47" spans="1:16">
      <c r="A47" s="31">
        <v>8</v>
      </c>
      <c r="B47" s="18">
        <v>2025</v>
      </c>
      <c r="C47" s="25" t="s">
        <v>24</v>
      </c>
      <c r="D47" s="18" t="s">
        <v>27</v>
      </c>
      <c r="E47" s="34" t="s">
        <v>14</v>
      </c>
      <c r="F47" s="18" t="s">
        <v>8</v>
      </c>
      <c r="G47" s="18"/>
      <c r="H47" s="35">
        <v>45716</v>
      </c>
      <c r="I47" s="33">
        <v>174</v>
      </c>
      <c r="N47" s="25">
        <v>50</v>
      </c>
    </row>
    <row r="48" spans="1:16">
      <c r="A48" s="31">
        <v>9</v>
      </c>
      <c r="B48" s="18">
        <v>2025</v>
      </c>
      <c r="C48" s="25" t="s">
        <v>24</v>
      </c>
      <c r="D48" s="18" t="s">
        <v>34</v>
      </c>
      <c r="E48" s="34" t="s">
        <v>14</v>
      </c>
      <c r="F48" s="18" t="s">
        <v>8</v>
      </c>
      <c r="G48" s="18"/>
      <c r="H48" s="35">
        <v>45707</v>
      </c>
      <c r="I48" s="33">
        <v>23</v>
      </c>
      <c r="N48" s="25">
        <v>329</v>
      </c>
    </row>
    <row r="49" spans="1:14">
      <c r="A49" s="31">
        <v>10</v>
      </c>
      <c r="B49" s="18">
        <v>2025</v>
      </c>
      <c r="C49" s="25" t="s">
        <v>24</v>
      </c>
      <c r="D49" s="18" t="s">
        <v>28</v>
      </c>
      <c r="E49" s="34" t="s">
        <v>16</v>
      </c>
      <c r="F49" s="18" t="s">
        <v>8</v>
      </c>
      <c r="G49" s="18"/>
      <c r="H49" s="35">
        <v>45702</v>
      </c>
      <c r="I49" s="33">
        <v>50</v>
      </c>
      <c r="N49" s="25">
        <v>174</v>
      </c>
    </row>
    <row r="50" spans="1:14">
      <c r="A50" s="31">
        <v>11</v>
      </c>
      <c r="B50" s="18">
        <v>2025</v>
      </c>
      <c r="C50" s="25" t="s">
        <v>24</v>
      </c>
      <c r="D50" s="18" t="s">
        <v>93</v>
      </c>
      <c r="E50" s="34"/>
      <c r="F50" s="18"/>
      <c r="G50" s="18"/>
      <c r="H50" s="35">
        <v>45710</v>
      </c>
      <c r="I50" s="33">
        <v>15</v>
      </c>
      <c r="N50" s="25">
        <v>23</v>
      </c>
    </row>
    <row r="51" spans="1:14">
      <c r="A51" s="31">
        <v>12</v>
      </c>
      <c r="B51" s="18">
        <v>2025</v>
      </c>
      <c r="C51" s="25" t="s">
        <v>24</v>
      </c>
      <c r="D51" s="18" t="s">
        <v>29</v>
      </c>
      <c r="E51" s="34" t="s">
        <v>16</v>
      </c>
      <c r="F51" s="18" t="s">
        <v>8</v>
      </c>
      <c r="G51" s="18"/>
      <c r="H51" s="35">
        <v>45715</v>
      </c>
      <c r="I51" s="33">
        <v>27</v>
      </c>
      <c r="N51">
        <f>SUM(N44:N50)</f>
        <v>2361</v>
      </c>
    </row>
    <row r="52" spans="1:14">
      <c r="A52" s="31">
        <v>13</v>
      </c>
      <c r="B52" s="18">
        <v>2025</v>
      </c>
      <c r="C52" s="25" t="s">
        <v>24</v>
      </c>
      <c r="D52" s="18" t="s">
        <v>30</v>
      </c>
      <c r="E52" s="34" t="s">
        <v>16</v>
      </c>
      <c r="F52" s="18" t="s">
        <v>8</v>
      </c>
      <c r="G52" s="18"/>
      <c r="H52" s="35">
        <v>45715</v>
      </c>
      <c r="I52" s="33">
        <v>5</v>
      </c>
    </row>
    <row r="53" spans="1:14">
      <c r="A53" s="31"/>
      <c r="B53" s="18"/>
      <c r="C53" s="25"/>
      <c r="D53" s="18"/>
      <c r="E53" s="34"/>
      <c r="F53" s="18"/>
      <c r="G53" s="18"/>
      <c r="H53" s="35"/>
      <c r="I53" s="33"/>
    </row>
    <row r="54" spans="1:14">
      <c r="A54" s="31"/>
      <c r="B54" s="18"/>
      <c r="C54" s="25"/>
      <c r="D54" s="18"/>
      <c r="E54" s="34"/>
      <c r="F54" s="18"/>
      <c r="G54" s="18"/>
      <c r="H54" s="35"/>
      <c r="I54" s="33"/>
    </row>
    <row r="55" spans="1:14">
      <c r="A55" s="31"/>
      <c r="B55" s="186" t="s">
        <v>66</v>
      </c>
      <c r="C55" s="187"/>
      <c r="D55" s="187"/>
      <c r="E55" s="187"/>
      <c r="F55" s="187"/>
      <c r="G55" s="18"/>
      <c r="H55" s="35"/>
      <c r="I55" s="33"/>
    </row>
    <row r="56" spans="1:14">
      <c r="A56" s="31">
        <v>1</v>
      </c>
      <c r="B56" s="18">
        <v>2025</v>
      </c>
      <c r="C56" s="18" t="s">
        <v>24</v>
      </c>
      <c r="D56" s="18" t="s">
        <v>88</v>
      </c>
      <c r="E56" s="18" t="s">
        <v>91</v>
      </c>
      <c r="F56" s="18" t="s">
        <v>92</v>
      </c>
      <c r="G56" s="18" t="s">
        <v>9</v>
      </c>
      <c r="H56" s="35">
        <v>45689</v>
      </c>
      <c r="I56" s="33">
        <v>430</v>
      </c>
    </row>
    <row r="57" spans="1:14">
      <c r="A57" s="31">
        <v>2</v>
      </c>
      <c r="B57" s="18">
        <v>2025</v>
      </c>
      <c r="C57" s="18" t="s">
        <v>24</v>
      </c>
      <c r="D57" s="18" t="s">
        <v>89</v>
      </c>
      <c r="E57" s="18" t="s">
        <v>91</v>
      </c>
      <c r="F57" s="18" t="s">
        <v>92</v>
      </c>
      <c r="G57" s="18" t="s">
        <v>9</v>
      </c>
      <c r="H57" s="35">
        <v>45689</v>
      </c>
      <c r="I57" s="33">
        <v>225</v>
      </c>
    </row>
    <row r="58" spans="1:14">
      <c r="A58" s="31">
        <v>3</v>
      </c>
      <c r="B58" s="18">
        <v>2025</v>
      </c>
      <c r="C58" s="18" t="s">
        <v>24</v>
      </c>
      <c r="D58" s="18" t="s">
        <v>90</v>
      </c>
      <c r="E58" s="18" t="s">
        <v>91</v>
      </c>
      <c r="F58" s="18" t="s">
        <v>92</v>
      </c>
      <c r="G58" s="18" t="s">
        <v>9</v>
      </c>
      <c r="H58" s="35">
        <v>45689</v>
      </c>
      <c r="I58" s="33">
        <v>146</v>
      </c>
    </row>
    <row r="59" spans="1:14">
      <c r="A59" s="31"/>
      <c r="B59" s="18"/>
      <c r="C59" s="25"/>
      <c r="D59" s="18"/>
      <c r="E59" s="34"/>
      <c r="F59" s="18"/>
      <c r="G59" s="18"/>
      <c r="H59" s="35"/>
      <c r="I59" s="33"/>
    </row>
    <row r="60" spans="1:14">
      <c r="A60" s="31"/>
      <c r="B60" s="18"/>
      <c r="C60" s="25"/>
      <c r="D60" s="18"/>
      <c r="E60" s="34"/>
      <c r="F60" s="18"/>
      <c r="G60" s="18"/>
      <c r="H60" s="35"/>
      <c r="I60" s="33"/>
    </row>
    <row r="61" spans="1:14">
      <c r="A61" s="31"/>
      <c r="B61" s="186" t="s">
        <v>50</v>
      </c>
      <c r="C61" s="187"/>
      <c r="D61" s="187"/>
      <c r="E61" s="187"/>
      <c r="F61" s="187"/>
      <c r="G61" s="18"/>
      <c r="H61" s="35"/>
      <c r="I61" s="33"/>
    </row>
    <row r="62" spans="1:14">
      <c r="A62" s="31"/>
      <c r="B62" s="29" t="s">
        <v>0</v>
      </c>
      <c r="C62" s="29" t="s">
        <v>1</v>
      </c>
      <c r="D62" s="29" t="s">
        <v>2</v>
      </c>
      <c r="E62" s="29" t="s">
        <v>3</v>
      </c>
      <c r="F62" s="29" t="s">
        <v>4</v>
      </c>
      <c r="G62" s="29" t="s">
        <v>5</v>
      </c>
      <c r="H62" s="29" t="s">
        <v>6</v>
      </c>
      <c r="I62" s="30" t="s">
        <v>7</v>
      </c>
    </row>
    <row r="63" spans="1:14">
      <c r="A63" s="31">
        <v>1</v>
      </c>
      <c r="B63" s="18">
        <v>2025</v>
      </c>
      <c r="C63" s="18" t="s">
        <v>24</v>
      </c>
      <c r="D63" s="36" t="s">
        <v>67</v>
      </c>
      <c r="E63" s="34"/>
      <c r="F63" s="18" t="s">
        <v>64</v>
      </c>
      <c r="G63" s="18" t="s">
        <v>65</v>
      </c>
      <c r="H63" s="35"/>
      <c r="I63" s="33"/>
    </row>
    <row r="64" spans="1:14">
      <c r="A64" s="31">
        <v>2</v>
      </c>
      <c r="B64" s="18">
        <v>2025</v>
      </c>
      <c r="C64" s="18" t="s">
        <v>24</v>
      </c>
      <c r="D64" s="36" t="s">
        <v>68</v>
      </c>
      <c r="E64" s="34"/>
      <c r="F64" s="18" t="s">
        <v>64</v>
      </c>
      <c r="G64" s="18" t="s">
        <v>65</v>
      </c>
      <c r="H64" s="35"/>
      <c r="I64" s="33"/>
    </row>
    <row r="65" spans="1:9">
      <c r="A65" s="31">
        <v>3</v>
      </c>
      <c r="B65" s="18">
        <v>2025</v>
      </c>
      <c r="C65" s="18" t="s">
        <v>24</v>
      </c>
      <c r="D65" s="36" t="s">
        <v>69</v>
      </c>
      <c r="E65" s="34"/>
      <c r="F65" s="18" t="s">
        <v>64</v>
      </c>
      <c r="G65" s="18" t="s">
        <v>65</v>
      </c>
      <c r="H65" s="35"/>
      <c r="I65" s="33"/>
    </row>
    <row r="66" spans="1:9">
      <c r="A66" s="31">
        <v>4</v>
      </c>
      <c r="B66" s="18">
        <v>2025</v>
      </c>
      <c r="C66" s="18" t="s">
        <v>24</v>
      </c>
      <c r="D66" s="36" t="s">
        <v>70</v>
      </c>
      <c r="E66" s="34"/>
      <c r="F66" s="18" t="s">
        <v>64</v>
      </c>
      <c r="G66" s="18" t="s">
        <v>65</v>
      </c>
      <c r="H66" s="35"/>
      <c r="I66" s="33"/>
    </row>
    <row r="67" spans="1:9">
      <c r="A67" s="31">
        <v>5</v>
      </c>
      <c r="B67" s="18">
        <v>2025</v>
      </c>
      <c r="C67" s="18" t="s">
        <v>24</v>
      </c>
      <c r="D67" s="36" t="s">
        <v>70</v>
      </c>
      <c r="E67" s="34"/>
      <c r="F67" s="18" t="s">
        <v>64</v>
      </c>
      <c r="G67" s="18" t="s">
        <v>65</v>
      </c>
      <c r="H67" s="35"/>
      <c r="I67" s="33"/>
    </row>
    <row r="68" spans="1:9">
      <c r="A68" s="31">
        <v>6</v>
      </c>
      <c r="B68" s="18">
        <v>2025</v>
      </c>
      <c r="C68" s="18" t="s">
        <v>24</v>
      </c>
      <c r="D68" s="36" t="s">
        <v>71</v>
      </c>
      <c r="E68" s="34"/>
      <c r="F68" s="18" t="s">
        <v>64</v>
      </c>
      <c r="G68" s="18" t="s">
        <v>65</v>
      </c>
      <c r="H68" s="35"/>
      <c r="I68" s="33"/>
    </row>
    <row r="69" spans="1:9">
      <c r="A69" s="31">
        <v>7</v>
      </c>
      <c r="B69" s="18">
        <v>2025</v>
      </c>
      <c r="C69" s="18" t="s">
        <v>24</v>
      </c>
      <c r="D69" s="36" t="s">
        <v>72</v>
      </c>
      <c r="E69" s="34"/>
      <c r="F69" s="18" t="s">
        <v>64</v>
      </c>
      <c r="G69" s="18" t="s">
        <v>65</v>
      </c>
      <c r="H69" s="35"/>
      <c r="I69" s="33"/>
    </row>
    <row r="70" spans="1:9">
      <c r="A70" s="31">
        <v>8</v>
      </c>
      <c r="B70" s="18">
        <v>2025</v>
      </c>
      <c r="C70" s="18" t="s">
        <v>24</v>
      </c>
      <c r="D70" s="36" t="s">
        <v>73</v>
      </c>
      <c r="E70" s="34"/>
      <c r="F70" s="18" t="s">
        <v>64</v>
      </c>
      <c r="G70" s="18" t="s">
        <v>65</v>
      </c>
      <c r="H70" s="35"/>
      <c r="I70" s="33"/>
    </row>
    <row r="71" spans="1:9">
      <c r="A71" s="31">
        <v>9</v>
      </c>
      <c r="B71" s="18">
        <v>2025</v>
      </c>
      <c r="C71" s="18" t="s">
        <v>24</v>
      </c>
      <c r="D71" s="37" t="s">
        <v>74</v>
      </c>
      <c r="E71" s="34"/>
      <c r="F71" s="18" t="s">
        <v>64</v>
      </c>
      <c r="G71" s="18" t="s">
        <v>65</v>
      </c>
      <c r="H71" s="35"/>
      <c r="I71" s="33"/>
    </row>
    <row r="72" spans="1:9">
      <c r="A72" s="31">
        <v>10</v>
      </c>
      <c r="B72" s="18">
        <v>2025</v>
      </c>
      <c r="C72" s="18" t="s">
        <v>24</v>
      </c>
      <c r="D72" s="36" t="s">
        <v>75</v>
      </c>
      <c r="E72" s="34"/>
      <c r="F72" s="18" t="s">
        <v>64</v>
      </c>
      <c r="G72" s="18" t="s">
        <v>65</v>
      </c>
      <c r="H72" s="35"/>
      <c r="I72" s="33"/>
    </row>
    <row r="73" spans="1:9">
      <c r="A73" s="31">
        <v>11</v>
      </c>
      <c r="B73" s="18">
        <v>2025</v>
      </c>
      <c r="C73" s="18" t="s">
        <v>24</v>
      </c>
      <c r="D73" s="36" t="s">
        <v>76</v>
      </c>
      <c r="E73" s="34"/>
      <c r="F73" s="18" t="s">
        <v>64</v>
      </c>
      <c r="G73" s="18" t="s">
        <v>65</v>
      </c>
      <c r="H73" s="35"/>
      <c r="I73" s="33"/>
    </row>
    <row r="74" spans="1:9">
      <c r="A74" s="31">
        <v>12</v>
      </c>
      <c r="B74" s="18">
        <v>2025</v>
      </c>
      <c r="C74" s="18" t="s">
        <v>24</v>
      </c>
      <c r="D74" s="37" t="s">
        <v>77</v>
      </c>
      <c r="E74" s="34"/>
      <c r="F74" s="18" t="s">
        <v>64</v>
      </c>
      <c r="G74" s="18" t="s">
        <v>65</v>
      </c>
      <c r="H74" s="35"/>
      <c r="I74" s="33"/>
    </row>
    <row r="75" spans="1:9">
      <c r="A75" s="31">
        <v>13</v>
      </c>
      <c r="B75" s="18">
        <v>2025</v>
      </c>
      <c r="C75" s="18" t="s">
        <v>24</v>
      </c>
      <c r="D75" s="36" t="s">
        <v>78</v>
      </c>
      <c r="E75" s="34"/>
      <c r="F75" s="18" t="s">
        <v>64</v>
      </c>
      <c r="G75" s="18" t="s">
        <v>65</v>
      </c>
      <c r="H75" s="35"/>
      <c r="I75" s="33"/>
    </row>
    <row r="76" spans="1:9">
      <c r="A76" s="31">
        <v>14</v>
      </c>
      <c r="B76" s="18">
        <v>2025</v>
      </c>
      <c r="C76" s="18" t="s">
        <v>24</v>
      </c>
      <c r="D76" s="36" t="s">
        <v>79</v>
      </c>
      <c r="E76" s="34"/>
      <c r="F76" s="18" t="s">
        <v>64</v>
      </c>
      <c r="G76" s="18" t="s">
        <v>65</v>
      </c>
      <c r="H76" s="35"/>
      <c r="I76" s="33"/>
    </row>
    <row r="77" spans="1:9">
      <c r="A77" s="31">
        <v>15</v>
      </c>
      <c r="B77" s="18">
        <v>2025</v>
      </c>
      <c r="C77" s="18" t="s">
        <v>24</v>
      </c>
      <c r="D77" s="36" t="s">
        <v>79</v>
      </c>
      <c r="E77" s="34"/>
      <c r="F77" s="18"/>
      <c r="G77" s="18" t="s">
        <v>65</v>
      </c>
      <c r="H77" s="35"/>
      <c r="I77" s="33"/>
    </row>
    <row r="78" spans="1:9">
      <c r="A78" s="31">
        <v>16</v>
      </c>
      <c r="B78" s="18">
        <v>2025</v>
      </c>
      <c r="C78" s="18" t="s">
        <v>24</v>
      </c>
      <c r="D78" s="36" t="s">
        <v>80</v>
      </c>
      <c r="E78" s="34"/>
      <c r="F78" s="18"/>
      <c r="G78" s="18" t="s">
        <v>65</v>
      </c>
      <c r="H78" s="35"/>
      <c r="I78" s="33"/>
    </row>
    <row r="79" spans="1:9">
      <c r="A79" s="31">
        <v>17</v>
      </c>
      <c r="B79" s="18">
        <v>2025</v>
      </c>
      <c r="C79" s="18" t="s">
        <v>24</v>
      </c>
      <c r="D79" s="36" t="s">
        <v>58</v>
      </c>
      <c r="E79" s="34"/>
      <c r="F79" s="18"/>
      <c r="G79" s="18" t="s">
        <v>65</v>
      </c>
      <c r="H79" s="35"/>
      <c r="I79" s="33"/>
    </row>
    <row r="80" spans="1:9">
      <c r="A80" s="31">
        <v>18</v>
      </c>
      <c r="B80" s="18">
        <v>2024</v>
      </c>
      <c r="C80" s="18" t="s">
        <v>24</v>
      </c>
      <c r="D80" s="37" t="s">
        <v>81</v>
      </c>
      <c r="E80" s="34"/>
      <c r="F80" s="18"/>
      <c r="G80" s="18" t="s">
        <v>65</v>
      </c>
      <c r="H80" s="35"/>
      <c r="I80" s="33"/>
    </row>
    <row r="81" spans="1:9">
      <c r="A81" s="31">
        <v>19</v>
      </c>
      <c r="B81" s="18">
        <v>2024</v>
      </c>
      <c r="C81" s="18" t="s">
        <v>24</v>
      </c>
      <c r="D81" s="36" t="s">
        <v>82</v>
      </c>
      <c r="E81" s="34"/>
      <c r="F81" s="18"/>
      <c r="G81" s="18" t="s">
        <v>65</v>
      </c>
      <c r="H81" s="35"/>
      <c r="I81" s="33"/>
    </row>
    <row r="82" spans="1:9">
      <c r="A82" s="31">
        <v>20</v>
      </c>
      <c r="B82" s="18">
        <v>2024</v>
      </c>
      <c r="C82" s="18" t="s">
        <v>24</v>
      </c>
      <c r="D82" s="36" t="s">
        <v>83</v>
      </c>
      <c r="E82" s="34"/>
      <c r="F82" s="18"/>
      <c r="G82" s="18" t="s">
        <v>65</v>
      </c>
      <c r="H82" s="35"/>
      <c r="I82" s="33"/>
    </row>
    <row r="83" spans="1:9">
      <c r="A83" s="31">
        <v>21</v>
      </c>
      <c r="B83" s="18">
        <v>2024</v>
      </c>
      <c r="C83" s="18" t="s">
        <v>24</v>
      </c>
      <c r="D83" s="36" t="s">
        <v>84</v>
      </c>
      <c r="E83" s="34"/>
      <c r="F83" s="18"/>
      <c r="G83" s="18" t="s">
        <v>65</v>
      </c>
      <c r="H83" s="35"/>
      <c r="I83" s="33"/>
    </row>
    <row r="84" spans="1:9">
      <c r="A84" s="31">
        <v>22</v>
      </c>
      <c r="B84" s="18">
        <v>2024</v>
      </c>
      <c r="C84" s="18" t="s">
        <v>24</v>
      </c>
      <c r="D84" s="36" t="s">
        <v>85</v>
      </c>
      <c r="E84" s="34"/>
      <c r="F84" s="18"/>
      <c r="G84" s="18" t="s">
        <v>65</v>
      </c>
      <c r="H84" s="35"/>
      <c r="I84" s="33"/>
    </row>
    <row r="85" spans="1:9" ht="15.75" thickBot="1">
      <c r="A85" s="38">
        <v>23</v>
      </c>
      <c r="B85" s="39">
        <v>2024</v>
      </c>
      <c r="C85" s="39" t="s">
        <v>24</v>
      </c>
      <c r="D85" s="40" t="s">
        <v>86</v>
      </c>
      <c r="E85" s="41"/>
      <c r="F85" s="39"/>
      <c r="G85" s="39" t="s">
        <v>65</v>
      </c>
      <c r="H85" s="42"/>
      <c r="I85" s="43"/>
    </row>
    <row r="86" spans="1:9">
      <c r="C86" s="5"/>
      <c r="E86" s="2"/>
      <c r="H86" s="1"/>
    </row>
    <row r="87" spans="1:9">
      <c r="C87" s="5"/>
      <c r="E87" s="2"/>
      <c r="H87" s="1"/>
    </row>
    <row r="88" spans="1:9">
      <c r="C88" s="5"/>
      <c r="E88" s="2"/>
      <c r="H88" s="1"/>
    </row>
    <row r="89" spans="1:9">
      <c r="C89" s="5"/>
      <c r="E89" s="2"/>
      <c r="H89" s="1"/>
    </row>
    <row r="90" spans="1:9">
      <c r="C90" s="5"/>
      <c r="E90" s="2"/>
      <c r="H90" s="1"/>
    </row>
    <row r="91" spans="1:9" ht="54">
      <c r="A91" s="12" t="s">
        <v>87</v>
      </c>
      <c r="B91" s="186" t="s">
        <v>48</v>
      </c>
      <c r="C91" s="187"/>
      <c r="D91" s="187"/>
      <c r="E91" s="187"/>
      <c r="F91" s="187"/>
      <c r="G91" s="187"/>
      <c r="H91" s="187"/>
      <c r="I91" s="187"/>
    </row>
    <row r="92" spans="1:9" ht="27">
      <c r="A92" s="13"/>
      <c r="B92" s="7" t="s">
        <v>0</v>
      </c>
      <c r="C92" s="7" t="s">
        <v>1</v>
      </c>
      <c r="D92" s="7" t="s">
        <v>2</v>
      </c>
      <c r="E92" s="14" t="s">
        <v>3</v>
      </c>
      <c r="F92" s="14" t="s">
        <v>4</v>
      </c>
      <c r="G92" s="14" t="s">
        <v>5</v>
      </c>
      <c r="H92" s="14" t="s">
        <v>6</v>
      </c>
      <c r="I92" s="14" t="s">
        <v>7</v>
      </c>
    </row>
    <row r="93" spans="1:9">
      <c r="A93">
        <v>1</v>
      </c>
      <c r="B93">
        <v>2025</v>
      </c>
      <c r="C93" s="5" t="s">
        <v>38</v>
      </c>
      <c r="D93" t="s">
        <v>94</v>
      </c>
      <c r="H93" s="1">
        <v>45717</v>
      </c>
      <c r="I93">
        <v>13</v>
      </c>
    </row>
    <row r="94" spans="1:9">
      <c r="A94">
        <v>2</v>
      </c>
      <c r="B94">
        <v>2025</v>
      </c>
      <c r="C94" s="5" t="s">
        <v>38</v>
      </c>
      <c r="D94" t="s">
        <v>96</v>
      </c>
      <c r="H94" s="1">
        <v>45723</v>
      </c>
      <c r="I94">
        <v>183</v>
      </c>
    </row>
    <row r="95" spans="1:9">
      <c r="A95">
        <v>3</v>
      </c>
      <c r="B95">
        <v>2025</v>
      </c>
      <c r="C95" s="5" t="s">
        <v>38</v>
      </c>
      <c r="D95" t="s">
        <v>215</v>
      </c>
      <c r="H95" s="1">
        <v>45724</v>
      </c>
      <c r="I95">
        <v>4</v>
      </c>
    </row>
    <row r="96" spans="1:9">
      <c r="A96">
        <v>4</v>
      </c>
      <c r="B96">
        <v>2025</v>
      </c>
      <c r="C96" s="5" t="s">
        <v>38</v>
      </c>
      <c r="D96" t="s">
        <v>97</v>
      </c>
      <c r="H96" s="1">
        <v>45728</v>
      </c>
      <c r="I96">
        <v>28</v>
      </c>
    </row>
    <row r="97" spans="1:9">
      <c r="A97">
        <v>5</v>
      </c>
      <c r="B97">
        <v>2025</v>
      </c>
      <c r="C97" s="5" t="s">
        <v>38</v>
      </c>
      <c r="D97" t="s">
        <v>99</v>
      </c>
      <c r="H97" s="1">
        <v>45731</v>
      </c>
      <c r="I97">
        <v>380</v>
      </c>
    </row>
    <row r="98" spans="1:9">
      <c r="A98">
        <v>6</v>
      </c>
      <c r="B98">
        <v>2025</v>
      </c>
      <c r="C98" s="5" t="s">
        <v>38</v>
      </c>
      <c r="D98" t="s">
        <v>98</v>
      </c>
      <c r="H98" s="1">
        <v>45731</v>
      </c>
      <c r="I98">
        <v>16</v>
      </c>
    </row>
    <row r="99" spans="1:9">
      <c r="A99">
        <v>7</v>
      </c>
      <c r="B99">
        <v>2025</v>
      </c>
      <c r="C99" s="5" t="s">
        <v>38</v>
      </c>
      <c r="D99" t="s">
        <v>93</v>
      </c>
      <c r="H99" s="1">
        <v>45731</v>
      </c>
      <c r="I99">
        <v>15</v>
      </c>
    </row>
    <row r="100" spans="1:9">
      <c r="A100">
        <v>8</v>
      </c>
      <c r="B100">
        <v>2025</v>
      </c>
      <c r="C100" s="5" t="s">
        <v>38</v>
      </c>
      <c r="D100" t="s">
        <v>216</v>
      </c>
      <c r="H100" s="1">
        <v>45737</v>
      </c>
      <c r="I100">
        <v>4</v>
      </c>
    </row>
    <row r="101" spans="1:9">
      <c r="A101">
        <v>9</v>
      </c>
      <c r="B101">
        <v>2025</v>
      </c>
      <c r="C101" s="5" t="s">
        <v>38</v>
      </c>
      <c r="D101" t="s">
        <v>40</v>
      </c>
      <c r="H101" s="1">
        <v>45738</v>
      </c>
      <c r="I101">
        <v>4</v>
      </c>
    </row>
    <row r="102" spans="1:9">
      <c r="A102">
        <v>10</v>
      </c>
      <c r="B102">
        <v>2025</v>
      </c>
      <c r="C102" s="5" t="s">
        <v>38</v>
      </c>
      <c r="D102" t="s">
        <v>41</v>
      </c>
      <c r="H102" s="1">
        <v>45743</v>
      </c>
      <c r="I102">
        <v>58</v>
      </c>
    </row>
    <row r="103" spans="1:9">
      <c r="A103">
        <v>11</v>
      </c>
      <c r="B103">
        <v>2025</v>
      </c>
      <c r="C103" s="5" t="s">
        <v>38</v>
      </c>
      <c r="D103" t="s">
        <v>42</v>
      </c>
      <c r="H103" s="1">
        <v>45745</v>
      </c>
      <c r="I103">
        <v>72</v>
      </c>
    </row>
    <row r="104" spans="1:9">
      <c r="A104">
        <v>12</v>
      </c>
      <c r="B104">
        <v>2025</v>
      </c>
      <c r="C104" s="5" t="s">
        <v>38</v>
      </c>
      <c r="D104" t="s">
        <v>95</v>
      </c>
      <c r="H104" s="1">
        <v>45745</v>
      </c>
      <c r="I104">
        <v>35</v>
      </c>
    </row>
    <row r="105" spans="1:9">
      <c r="A105">
        <v>13</v>
      </c>
      <c r="B105">
        <v>2025</v>
      </c>
      <c r="C105" s="5" t="s">
        <v>38</v>
      </c>
      <c r="D105" t="s">
        <v>47</v>
      </c>
      <c r="H105" s="1">
        <v>45745</v>
      </c>
      <c r="I105">
        <v>36</v>
      </c>
    </row>
    <row r="106" spans="1:9">
      <c r="A106">
        <v>14</v>
      </c>
      <c r="B106">
        <v>2025</v>
      </c>
      <c r="C106" s="5" t="s">
        <v>38</v>
      </c>
      <c r="D106" t="s">
        <v>43</v>
      </c>
      <c r="H106" s="1">
        <v>45720</v>
      </c>
      <c r="I106">
        <v>18</v>
      </c>
    </row>
    <row r="107" spans="1:9">
      <c r="A107">
        <v>15</v>
      </c>
      <c r="B107">
        <v>2025</v>
      </c>
      <c r="C107" s="5" t="s">
        <v>38</v>
      </c>
      <c r="D107" t="s">
        <v>44</v>
      </c>
      <c r="H107" s="1">
        <v>45730</v>
      </c>
      <c r="I107">
        <v>18</v>
      </c>
    </row>
    <row r="108" spans="1:9">
      <c r="A108">
        <v>16</v>
      </c>
      <c r="B108">
        <v>2025</v>
      </c>
      <c r="C108" s="5" t="s">
        <v>38</v>
      </c>
      <c r="D108" t="s">
        <v>45</v>
      </c>
      <c r="H108" s="1">
        <v>45731</v>
      </c>
      <c r="I108">
        <v>29</v>
      </c>
    </row>
    <row r="109" spans="1:9">
      <c r="A109">
        <v>17</v>
      </c>
      <c r="B109">
        <v>2025</v>
      </c>
      <c r="C109" s="5" t="s">
        <v>38</v>
      </c>
      <c r="D109" t="s">
        <v>46</v>
      </c>
      <c r="H109" s="1">
        <v>45736</v>
      </c>
      <c r="I109">
        <v>28</v>
      </c>
    </row>
    <row r="113" spans="1:9">
      <c r="B113" s="186" t="s">
        <v>66</v>
      </c>
      <c r="C113" s="187"/>
      <c r="D113" s="187"/>
      <c r="E113" s="187"/>
      <c r="F113" s="187"/>
    </row>
    <row r="114" spans="1:9">
      <c r="B114" s="7" t="s">
        <v>0</v>
      </c>
      <c r="C114" s="7" t="s">
        <v>1</v>
      </c>
      <c r="D114" s="7" t="s">
        <v>2</v>
      </c>
      <c r="E114" s="14" t="s">
        <v>3</v>
      </c>
      <c r="F114" s="14" t="s">
        <v>4</v>
      </c>
      <c r="G114" s="14" t="s">
        <v>5</v>
      </c>
      <c r="H114" s="14" t="s">
        <v>6</v>
      </c>
      <c r="I114" s="14" t="s">
        <v>7</v>
      </c>
    </row>
    <row r="115" spans="1:9">
      <c r="B115">
        <v>2025</v>
      </c>
      <c r="C115" t="s">
        <v>100</v>
      </c>
      <c r="D115" t="s">
        <v>39</v>
      </c>
      <c r="H115" s="1">
        <v>45731</v>
      </c>
      <c r="I115">
        <v>13</v>
      </c>
    </row>
    <row r="116" spans="1:9">
      <c r="B116">
        <v>2025</v>
      </c>
      <c r="C116" t="s">
        <v>100</v>
      </c>
      <c r="D116" t="s">
        <v>39</v>
      </c>
      <c r="H116" s="1">
        <v>45731</v>
      </c>
      <c r="I116">
        <v>12</v>
      </c>
    </row>
    <row r="117" spans="1:9">
      <c r="B117">
        <v>2025</v>
      </c>
      <c r="C117" t="s">
        <v>100</v>
      </c>
      <c r="D117" t="s">
        <v>40</v>
      </c>
      <c r="H117" s="1">
        <v>45745</v>
      </c>
      <c r="I117">
        <v>6</v>
      </c>
    </row>
    <row r="120" spans="1:9">
      <c r="B120" s="186" t="s">
        <v>50</v>
      </c>
      <c r="C120" s="187"/>
      <c r="D120" s="187"/>
      <c r="E120" s="187"/>
      <c r="F120" s="187"/>
    </row>
    <row r="121" spans="1:9">
      <c r="B121" s="27"/>
      <c r="C121" s="27"/>
      <c r="D121" s="27"/>
      <c r="E121" s="27"/>
      <c r="F121" s="27"/>
    </row>
    <row r="122" spans="1:9">
      <c r="B122" s="7" t="s">
        <v>0</v>
      </c>
      <c r="C122" s="7" t="s">
        <v>1</v>
      </c>
      <c r="D122" s="7" t="s">
        <v>2</v>
      </c>
      <c r="E122" s="14" t="s">
        <v>3</v>
      </c>
      <c r="F122" s="14" t="s">
        <v>4</v>
      </c>
      <c r="G122" s="14" t="s">
        <v>5</v>
      </c>
      <c r="H122" s="14" t="s">
        <v>6</v>
      </c>
      <c r="I122" s="14" t="s">
        <v>104</v>
      </c>
    </row>
    <row r="123" spans="1:9">
      <c r="A123">
        <v>1</v>
      </c>
      <c r="B123">
        <v>2025</v>
      </c>
      <c r="C123" s="5" t="s">
        <v>38</v>
      </c>
      <c r="D123" t="s">
        <v>101</v>
      </c>
      <c r="F123" s="18" t="s">
        <v>64</v>
      </c>
      <c r="G123" s="18" t="s">
        <v>65</v>
      </c>
      <c r="H123" s="1">
        <v>45717</v>
      </c>
    </row>
    <row r="124" spans="1:9">
      <c r="A124">
        <v>2</v>
      </c>
      <c r="B124">
        <v>2025</v>
      </c>
      <c r="C124" s="5" t="s">
        <v>38</v>
      </c>
      <c r="D124" t="s">
        <v>102</v>
      </c>
      <c r="F124" s="18" t="s">
        <v>64</v>
      </c>
      <c r="G124" s="18" t="s">
        <v>65</v>
      </c>
      <c r="H124" s="1">
        <v>45721</v>
      </c>
    </row>
    <row r="125" spans="1:9">
      <c r="A125">
        <v>3</v>
      </c>
      <c r="B125">
        <v>2025</v>
      </c>
      <c r="C125" s="5" t="s">
        <v>38</v>
      </c>
      <c r="D125" t="s">
        <v>103</v>
      </c>
      <c r="F125" s="18" t="s">
        <v>64</v>
      </c>
      <c r="G125" s="18" t="s">
        <v>65</v>
      </c>
      <c r="H125" s="1">
        <v>45721</v>
      </c>
    </row>
    <row r="126" spans="1:9">
      <c r="A126">
        <v>4</v>
      </c>
      <c r="B126">
        <v>2025</v>
      </c>
      <c r="C126" s="5" t="s">
        <v>38</v>
      </c>
      <c r="D126" t="s">
        <v>105</v>
      </c>
      <c r="F126" s="18" t="s">
        <v>64</v>
      </c>
      <c r="G126" s="18" t="s">
        <v>65</v>
      </c>
      <c r="H126" s="1">
        <v>45722</v>
      </c>
    </row>
    <row r="127" spans="1:9">
      <c r="A127">
        <v>5</v>
      </c>
      <c r="B127">
        <v>2025</v>
      </c>
      <c r="C127" s="5" t="s">
        <v>38</v>
      </c>
      <c r="D127" t="s">
        <v>106</v>
      </c>
      <c r="F127" s="18" t="s">
        <v>64</v>
      </c>
      <c r="G127" s="18" t="s">
        <v>65</v>
      </c>
      <c r="H127" s="1">
        <v>45726</v>
      </c>
    </row>
    <row r="128" spans="1:9">
      <c r="A128">
        <v>6</v>
      </c>
      <c r="B128">
        <v>2025</v>
      </c>
      <c r="C128" s="5" t="s">
        <v>38</v>
      </c>
      <c r="D128" t="s">
        <v>107</v>
      </c>
      <c r="F128" s="18" t="s">
        <v>64</v>
      </c>
      <c r="G128" s="18" t="s">
        <v>65</v>
      </c>
      <c r="H128" s="1">
        <v>45726</v>
      </c>
    </row>
    <row r="129" spans="1:8">
      <c r="A129">
        <v>7</v>
      </c>
      <c r="B129">
        <v>2025</v>
      </c>
      <c r="C129" s="5" t="s">
        <v>38</v>
      </c>
      <c r="D129" t="s">
        <v>108</v>
      </c>
      <c r="F129" s="18" t="s">
        <v>64</v>
      </c>
      <c r="G129" s="18" t="s">
        <v>65</v>
      </c>
      <c r="H129" s="1">
        <v>45726</v>
      </c>
    </row>
    <row r="130" spans="1:8">
      <c r="A130">
        <v>8</v>
      </c>
      <c r="B130">
        <v>2025</v>
      </c>
      <c r="C130" s="5" t="s">
        <v>38</v>
      </c>
      <c r="D130" t="s">
        <v>109</v>
      </c>
      <c r="F130" s="18" t="s">
        <v>64</v>
      </c>
      <c r="G130" s="18" t="s">
        <v>65</v>
      </c>
      <c r="H130" s="1">
        <v>45728</v>
      </c>
    </row>
    <row r="131" spans="1:8">
      <c r="A131">
        <v>9</v>
      </c>
      <c r="B131">
        <v>2025</v>
      </c>
      <c r="C131" s="5" t="s">
        <v>38</v>
      </c>
      <c r="D131" t="s">
        <v>110</v>
      </c>
      <c r="F131" s="18" t="s">
        <v>64</v>
      </c>
      <c r="G131" s="18" t="s">
        <v>65</v>
      </c>
      <c r="H131" s="1">
        <v>45728</v>
      </c>
    </row>
    <row r="132" spans="1:8">
      <c r="A132">
        <v>10</v>
      </c>
      <c r="B132">
        <v>2025</v>
      </c>
      <c r="C132" s="5" t="s">
        <v>38</v>
      </c>
      <c r="D132" t="s">
        <v>111</v>
      </c>
      <c r="F132" s="18" t="s">
        <v>64</v>
      </c>
      <c r="G132" s="18" t="s">
        <v>65</v>
      </c>
      <c r="H132" s="1">
        <v>45731</v>
      </c>
    </row>
    <row r="133" spans="1:8">
      <c r="A133">
        <v>11</v>
      </c>
      <c r="B133">
        <v>2025</v>
      </c>
      <c r="C133" s="5" t="s">
        <v>38</v>
      </c>
      <c r="D133" t="s">
        <v>112</v>
      </c>
      <c r="F133" s="18" t="s">
        <v>64</v>
      </c>
      <c r="G133" s="18" t="s">
        <v>65</v>
      </c>
      <c r="H133" s="1">
        <v>45731</v>
      </c>
    </row>
    <row r="134" spans="1:8">
      <c r="A134">
        <v>12</v>
      </c>
      <c r="B134">
        <v>2025</v>
      </c>
      <c r="C134" s="5" t="s">
        <v>38</v>
      </c>
      <c r="D134" t="s">
        <v>113</v>
      </c>
      <c r="F134" s="18" t="s">
        <v>64</v>
      </c>
      <c r="G134" s="18" t="s">
        <v>65</v>
      </c>
      <c r="H134" s="1">
        <v>45737</v>
      </c>
    </row>
    <row r="135" spans="1:8">
      <c r="A135">
        <v>13</v>
      </c>
      <c r="B135">
        <v>2025</v>
      </c>
      <c r="C135" s="5" t="s">
        <v>38</v>
      </c>
      <c r="D135" t="s">
        <v>114</v>
      </c>
      <c r="F135" s="18" t="s">
        <v>64</v>
      </c>
      <c r="G135" s="18" t="s">
        <v>65</v>
      </c>
      <c r="H135" s="1">
        <v>45737</v>
      </c>
    </row>
    <row r="136" spans="1:8">
      <c r="A136">
        <v>14</v>
      </c>
      <c r="B136">
        <v>2025</v>
      </c>
      <c r="C136" s="5" t="s">
        <v>38</v>
      </c>
      <c r="D136" t="s">
        <v>115</v>
      </c>
      <c r="F136" s="18" t="s">
        <v>64</v>
      </c>
      <c r="G136" s="18" t="s">
        <v>65</v>
      </c>
      <c r="H136" s="1">
        <v>45741</v>
      </c>
    </row>
    <row r="137" spans="1:8">
      <c r="A137">
        <v>15</v>
      </c>
      <c r="B137">
        <v>2025</v>
      </c>
      <c r="C137" s="5" t="s">
        <v>38</v>
      </c>
      <c r="D137" t="s">
        <v>116</v>
      </c>
      <c r="F137" s="18" t="s">
        <v>64</v>
      </c>
      <c r="G137" s="18" t="s">
        <v>65</v>
      </c>
      <c r="H137" s="1">
        <v>45741</v>
      </c>
    </row>
    <row r="138" spans="1:8">
      <c r="A138">
        <v>16</v>
      </c>
      <c r="B138">
        <v>2025</v>
      </c>
      <c r="C138" s="5" t="s">
        <v>100</v>
      </c>
      <c r="D138" t="s">
        <v>117</v>
      </c>
      <c r="F138" s="18" t="s">
        <v>64</v>
      </c>
      <c r="G138" s="18" t="s">
        <v>65</v>
      </c>
      <c r="H138" s="1">
        <v>45742</v>
      </c>
    </row>
    <row r="139" spans="1:8">
      <c r="A139">
        <v>17</v>
      </c>
      <c r="B139">
        <v>2025</v>
      </c>
      <c r="C139" s="5" t="s">
        <v>100</v>
      </c>
      <c r="D139" t="s">
        <v>118</v>
      </c>
      <c r="F139" s="18" t="s">
        <v>64</v>
      </c>
      <c r="G139" s="18" t="s">
        <v>65</v>
      </c>
      <c r="H139" s="1">
        <v>45741</v>
      </c>
    </row>
    <row r="140" spans="1:8">
      <c r="A140">
        <v>18</v>
      </c>
      <c r="B140">
        <v>2025</v>
      </c>
      <c r="C140" s="5" t="s">
        <v>100</v>
      </c>
      <c r="D140" t="s">
        <v>119</v>
      </c>
      <c r="F140" s="18" t="s">
        <v>64</v>
      </c>
      <c r="G140" s="18" t="s">
        <v>65</v>
      </c>
      <c r="H140" s="1">
        <v>45741</v>
      </c>
    </row>
    <row r="141" spans="1:8">
      <c r="A141">
        <v>19</v>
      </c>
      <c r="B141">
        <v>2025</v>
      </c>
      <c r="C141" s="5" t="s">
        <v>100</v>
      </c>
      <c r="D141" t="s">
        <v>120</v>
      </c>
      <c r="F141" s="18" t="s">
        <v>64</v>
      </c>
      <c r="G141" s="18" t="s">
        <v>65</v>
      </c>
      <c r="H141" s="1">
        <v>45742</v>
      </c>
    </row>
    <row r="142" spans="1:8">
      <c r="A142">
        <v>20</v>
      </c>
      <c r="B142">
        <v>2025</v>
      </c>
      <c r="C142" s="5" t="s">
        <v>100</v>
      </c>
      <c r="D142" t="s">
        <v>121</v>
      </c>
      <c r="F142" s="18" t="s">
        <v>64</v>
      </c>
      <c r="G142" s="18" t="s">
        <v>65</v>
      </c>
      <c r="H142" s="1">
        <v>45742</v>
      </c>
    </row>
    <row r="143" spans="1:8">
      <c r="A143">
        <v>21</v>
      </c>
      <c r="B143">
        <v>2025</v>
      </c>
      <c r="C143" s="5" t="s">
        <v>100</v>
      </c>
      <c r="D143" t="s">
        <v>122</v>
      </c>
      <c r="F143" s="18" t="s">
        <v>64</v>
      </c>
      <c r="G143" s="18" t="s">
        <v>65</v>
      </c>
      <c r="H143" s="1">
        <v>45742</v>
      </c>
    </row>
    <row r="144" spans="1:8">
      <c r="A144">
        <v>22</v>
      </c>
      <c r="B144">
        <v>2025</v>
      </c>
      <c r="C144" s="5" t="s">
        <v>100</v>
      </c>
      <c r="D144" t="s">
        <v>123</v>
      </c>
      <c r="F144" s="18" t="s">
        <v>64</v>
      </c>
      <c r="G144" s="18" t="s">
        <v>65</v>
      </c>
      <c r="H144" s="1">
        <v>45742</v>
      </c>
    </row>
    <row r="145" spans="1:8">
      <c r="A145">
        <v>23</v>
      </c>
      <c r="B145">
        <v>2025</v>
      </c>
      <c r="C145" s="5" t="s">
        <v>100</v>
      </c>
      <c r="D145" t="s">
        <v>124</v>
      </c>
      <c r="F145" s="18" t="s">
        <v>64</v>
      </c>
      <c r="G145" s="18" t="s">
        <v>65</v>
      </c>
      <c r="H145" s="1">
        <v>45742</v>
      </c>
    </row>
    <row r="146" spans="1:8">
      <c r="A146">
        <v>24</v>
      </c>
      <c r="B146">
        <v>2025</v>
      </c>
      <c r="C146" s="5" t="s">
        <v>100</v>
      </c>
      <c r="D146" t="s">
        <v>125</v>
      </c>
      <c r="F146" s="18" t="s">
        <v>64</v>
      </c>
      <c r="G146" s="18" t="s">
        <v>65</v>
      </c>
      <c r="H146" s="1">
        <v>45743</v>
      </c>
    </row>
    <row r="147" spans="1:8">
      <c r="A147">
        <v>25</v>
      </c>
      <c r="B147">
        <v>2025</v>
      </c>
      <c r="C147" s="5" t="s">
        <v>100</v>
      </c>
      <c r="D147" t="s">
        <v>126</v>
      </c>
      <c r="F147" s="18" t="s">
        <v>64</v>
      </c>
      <c r="G147" s="18" t="s">
        <v>65</v>
      </c>
      <c r="H147" s="1">
        <v>45744</v>
      </c>
    </row>
    <row r="148" spans="1:8">
      <c r="A148">
        <v>26</v>
      </c>
      <c r="B148">
        <v>2025</v>
      </c>
      <c r="C148" s="5" t="s">
        <v>100</v>
      </c>
      <c r="D148" t="s">
        <v>127</v>
      </c>
      <c r="F148" s="18" t="s">
        <v>64</v>
      </c>
      <c r="G148" s="18" t="s">
        <v>65</v>
      </c>
      <c r="H148" s="1">
        <v>45744</v>
      </c>
    </row>
    <row r="149" spans="1:8">
      <c r="A149">
        <v>27</v>
      </c>
      <c r="B149">
        <v>2025</v>
      </c>
      <c r="C149" s="5" t="s">
        <v>100</v>
      </c>
      <c r="D149" t="s">
        <v>128</v>
      </c>
      <c r="F149" s="18" t="s">
        <v>64</v>
      </c>
      <c r="G149" s="18" t="s">
        <v>65</v>
      </c>
      <c r="H149" s="1">
        <v>45745</v>
      </c>
    </row>
    <row r="150" spans="1:8">
      <c r="A150">
        <v>28</v>
      </c>
      <c r="B150">
        <v>2025</v>
      </c>
      <c r="C150" s="5" t="s">
        <v>100</v>
      </c>
      <c r="D150" t="s">
        <v>129</v>
      </c>
      <c r="F150" s="18" t="s">
        <v>64</v>
      </c>
      <c r="G150" s="18" t="s">
        <v>65</v>
      </c>
      <c r="H150" s="1">
        <v>45746</v>
      </c>
    </row>
    <row r="151" spans="1:8">
      <c r="A151">
        <v>29</v>
      </c>
      <c r="B151">
        <v>2025</v>
      </c>
      <c r="C151" s="5" t="s">
        <v>100</v>
      </c>
      <c r="D151" t="s">
        <v>130</v>
      </c>
      <c r="F151" s="18" t="s">
        <v>64</v>
      </c>
      <c r="G151" s="18" t="s">
        <v>65</v>
      </c>
      <c r="H151" s="1">
        <v>45747</v>
      </c>
    </row>
    <row r="152" spans="1:8">
      <c r="A152">
        <v>30</v>
      </c>
      <c r="B152">
        <v>2025</v>
      </c>
      <c r="C152" s="5" t="s">
        <v>100</v>
      </c>
      <c r="D152" t="s">
        <v>131</v>
      </c>
      <c r="F152" s="18" t="s">
        <v>64</v>
      </c>
      <c r="G152" s="18" t="s">
        <v>65</v>
      </c>
      <c r="H152" s="1">
        <v>45747</v>
      </c>
    </row>
    <row r="153" spans="1:8">
      <c r="C153" s="5"/>
      <c r="F153" s="18"/>
      <c r="G153" s="18"/>
    </row>
    <row r="154" spans="1:8">
      <c r="C154" s="5"/>
      <c r="F154" s="18"/>
      <c r="G154" s="18"/>
    </row>
    <row r="155" spans="1:8">
      <c r="C155" s="5"/>
      <c r="F155" s="18"/>
      <c r="G155" s="18"/>
    </row>
    <row r="156" spans="1:8">
      <c r="C156" s="5"/>
      <c r="F156" s="18"/>
      <c r="G156" s="18"/>
    </row>
    <row r="157" spans="1:8">
      <c r="C157" s="5"/>
      <c r="F157" s="18"/>
      <c r="G157" s="18"/>
    </row>
    <row r="158" spans="1:8">
      <c r="C158" s="5"/>
    </row>
  </sheetData>
  <mergeCells count="9">
    <mergeCell ref="B113:F113"/>
    <mergeCell ref="B120:F120"/>
    <mergeCell ref="B3:F4"/>
    <mergeCell ref="B20:F20"/>
    <mergeCell ref="B38:I38"/>
    <mergeCell ref="B5:I5"/>
    <mergeCell ref="B91:I91"/>
    <mergeCell ref="B55:F55"/>
    <mergeCell ref="B61:F61"/>
  </mergeCells>
  <phoneticPr fontId="18"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43"/>
  <sheetViews>
    <sheetView zoomScale="87" zoomScaleNormal="87" workbookViewId="0">
      <pane xSplit="1" ySplit="4" topLeftCell="B108" activePane="bottomRight" state="frozen"/>
      <selection pane="topRight" activeCell="B1" sqref="B1"/>
      <selection pane="bottomLeft" activeCell="A5" sqref="A5"/>
      <selection pane="bottomRight" activeCell="F143" sqref="F143"/>
    </sheetView>
  </sheetViews>
  <sheetFormatPr baseColWidth="10" defaultRowHeight="15"/>
  <cols>
    <col min="1" max="1" width="14.85546875" customWidth="1"/>
    <col min="15" max="15" width="14.28515625" customWidth="1"/>
    <col min="16" max="16" width="13.28515625" customWidth="1"/>
    <col min="18" max="18" width="15.140625" customWidth="1"/>
    <col min="19" max="19" width="12.85546875" customWidth="1"/>
  </cols>
  <sheetData>
    <row r="1" spans="1:19" s="81" customFormat="1" ht="19.5" thickBot="1">
      <c r="A1" s="104" t="s">
        <v>153</v>
      </c>
      <c r="B1" s="103"/>
      <c r="C1" s="103"/>
      <c r="D1" s="103"/>
      <c r="E1" s="103"/>
      <c r="F1" s="103"/>
      <c r="G1" s="103"/>
      <c r="H1" s="103"/>
      <c r="I1" s="103"/>
      <c r="J1" s="103"/>
      <c r="K1" s="103"/>
      <c r="L1" s="103"/>
      <c r="M1" s="103"/>
      <c r="N1" s="198" t="s">
        <v>172</v>
      </c>
      <c r="O1" s="198"/>
      <c r="P1" s="199"/>
      <c r="Q1" s="198" t="s">
        <v>173</v>
      </c>
      <c r="R1" s="198"/>
      <c r="S1" s="199"/>
    </row>
    <row r="2" spans="1:19" s="81" customFormat="1" ht="15.75" thickTop="1">
      <c r="A2" s="194" t="s">
        <v>6</v>
      </c>
      <c r="B2" s="196" t="s">
        <v>154</v>
      </c>
      <c r="C2" s="196"/>
      <c r="D2" s="196" t="s">
        <v>155</v>
      </c>
      <c r="E2" s="196"/>
      <c r="F2" s="196" t="s">
        <v>156</v>
      </c>
      <c r="G2" s="196"/>
      <c r="H2" s="196" t="s">
        <v>157</v>
      </c>
      <c r="I2" s="196"/>
      <c r="J2" s="202" t="s">
        <v>158</v>
      </c>
      <c r="K2" s="202"/>
      <c r="L2" s="203" t="s">
        <v>159</v>
      </c>
      <c r="M2" s="203"/>
      <c r="N2" s="196" t="s">
        <v>170</v>
      </c>
      <c r="O2" s="196" t="s">
        <v>171</v>
      </c>
      <c r="P2" s="196" t="s">
        <v>160</v>
      </c>
      <c r="Q2" s="196" t="s">
        <v>170</v>
      </c>
      <c r="R2" s="196" t="s">
        <v>171</v>
      </c>
      <c r="S2" s="196" t="s">
        <v>160</v>
      </c>
    </row>
    <row r="3" spans="1:19" s="81" customFormat="1">
      <c r="A3" s="195"/>
      <c r="B3" s="197"/>
      <c r="C3" s="197"/>
      <c r="D3" s="197"/>
      <c r="E3" s="197"/>
      <c r="F3" s="197"/>
      <c r="G3" s="197"/>
      <c r="H3" s="197"/>
      <c r="I3" s="197"/>
      <c r="J3" s="201" t="s">
        <v>161</v>
      </c>
      <c r="K3" s="201"/>
      <c r="L3" s="204"/>
      <c r="M3" s="204"/>
      <c r="N3" s="197"/>
      <c r="O3" s="197"/>
      <c r="P3" s="197"/>
      <c r="Q3" s="197"/>
      <c r="R3" s="197"/>
      <c r="S3" s="197"/>
    </row>
    <row r="4" spans="1:19" s="81" customFormat="1" ht="24.75" customHeight="1" thickBot="1">
      <c r="A4" s="195"/>
      <c r="B4" s="82" t="s">
        <v>162</v>
      </c>
      <c r="C4" s="82" t="s">
        <v>163</v>
      </c>
      <c r="D4" s="82" t="s">
        <v>162</v>
      </c>
      <c r="E4" s="83" t="s">
        <v>163</v>
      </c>
      <c r="F4" s="82" t="s">
        <v>162</v>
      </c>
      <c r="G4" s="82" t="s">
        <v>163</v>
      </c>
      <c r="H4" s="82" t="s">
        <v>162</v>
      </c>
      <c r="I4" s="82" t="s">
        <v>163</v>
      </c>
      <c r="J4" s="82" t="s">
        <v>162</v>
      </c>
      <c r="K4" s="82" t="s">
        <v>163</v>
      </c>
      <c r="L4" s="82" t="s">
        <v>164</v>
      </c>
      <c r="M4" s="82" t="s">
        <v>165</v>
      </c>
      <c r="N4" s="197"/>
      <c r="O4" s="197"/>
      <c r="P4" s="197"/>
      <c r="Q4" s="197"/>
      <c r="R4" s="197"/>
      <c r="S4" s="197"/>
    </row>
    <row r="5" spans="1:19" s="81" customFormat="1" ht="15.75" hidden="1" thickBot="1">
      <c r="A5" s="195"/>
      <c r="B5" s="200">
        <v>25</v>
      </c>
      <c r="C5" s="200"/>
      <c r="D5" s="201">
        <v>15</v>
      </c>
      <c r="E5" s="201"/>
      <c r="F5" s="201"/>
      <c r="G5" s="201"/>
      <c r="H5" s="201"/>
      <c r="I5" s="201"/>
      <c r="J5" s="201"/>
      <c r="K5" s="201"/>
      <c r="L5" s="201" t="s">
        <v>166</v>
      </c>
      <c r="M5" s="201"/>
      <c r="N5" s="197"/>
      <c r="O5" s="197"/>
      <c r="P5" s="197"/>
      <c r="Q5" s="197"/>
      <c r="R5" s="197"/>
      <c r="S5" s="197"/>
    </row>
    <row r="6" spans="1:19" s="81" customFormat="1" ht="16.5" hidden="1" thickTop="1" thickBot="1">
      <c r="A6" s="84" t="str">
        <f>"2009"</f>
        <v>2009</v>
      </c>
      <c r="B6" s="85">
        <f>[1]Hoja1!$B$11</f>
        <v>3685</v>
      </c>
      <c r="C6" s="85">
        <f>[1]Hoja1!$C$11</f>
        <v>0</v>
      </c>
      <c r="D6" s="86">
        <f>[1]Hoja1!$D$11</f>
        <v>2147</v>
      </c>
      <c r="E6" s="86">
        <f>[1]Hoja1!$E$11</f>
        <v>9</v>
      </c>
      <c r="F6" s="86">
        <f>[1]Hoja1!$F$11</f>
        <v>220</v>
      </c>
      <c r="G6" s="86">
        <f>[1]Hoja1!$G$11</f>
        <v>3</v>
      </c>
      <c r="H6" s="86">
        <f>[1]Hoja1!$H$11</f>
        <v>255</v>
      </c>
      <c r="I6" s="86">
        <f>[1]Hoja1!$I$11</f>
        <v>2</v>
      </c>
      <c r="J6" s="86">
        <f>[1]Hoja1!$J$11</f>
        <v>384</v>
      </c>
      <c r="K6" s="86">
        <f>[1]Hoja1!$K$11</f>
        <v>40</v>
      </c>
      <c r="L6" s="86">
        <f>[1]Hoja1!$L$11</f>
        <v>1212</v>
      </c>
      <c r="M6" s="86">
        <f>[1]Hoja1!$M$11</f>
        <v>254</v>
      </c>
      <c r="N6" s="101"/>
      <c r="O6" s="101"/>
      <c r="P6" s="86">
        <f>SUM(B6:M6)</f>
        <v>8211</v>
      </c>
    </row>
    <row r="7" spans="1:19" s="81" customFormat="1" ht="16.5" hidden="1" thickTop="1" thickBot="1">
      <c r="A7" s="84" t="str">
        <f>"2010"</f>
        <v>2010</v>
      </c>
      <c r="B7" s="86">
        <f>[2]Hoja1!$B$12</f>
        <v>4405</v>
      </c>
      <c r="C7" s="86">
        <f>[2]Hoja1!$C$12</f>
        <v>21</v>
      </c>
      <c r="D7" s="86">
        <f>[2]Hoja1!$D$12</f>
        <v>1733</v>
      </c>
      <c r="E7" s="86">
        <f>[2]Hoja1!$E$12</f>
        <v>10</v>
      </c>
      <c r="F7" s="86">
        <f>[2]Hoja1!$F$12</f>
        <v>257</v>
      </c>
      <c r="G7" s="86">
        <f>[2]Hoja1!$G$12</f>
        <v>5</v>
      </c>
      <c r="H7" s="86">
        <f>[2]Hoja1!$H$12</f>
        <v>304</v>
      </c>
      <c r="I7" s="86">
        <f>[2]Hoja1!$I$12</f>
        <v>15</v>
      </c>
      <c r="J7" s="86">
        <f>[2]Hoja1!$J$12</f>
        <v>388</v>
      </c>
      <c r="K7" s="86">
        <f>[2]Hoja1!$K$12</f>
        <v>21</v>
      </c>
      <c r="L7" s="86">
        <f>[2]Hoja1!$L$12</f>
        <v>2569</v>
      </c>
      <c r="M7" s="86">
        <f>[2]Hoja1!$M$12</f>
        <v>4</v>
      </c>
      <c r="N7" s="101"/>
      <c r="O7" s="101"/>
      <c r="P7" s="86">
        <f>SUM(B7:M7)</f>
        <v>9732</v>
      </c>
    </row>
    <row r="8" spans="1:19" s="81" customFormat="1" ht="16.5" hidden="1" thickTop="1" thickBot="1">
      <c r="A8" s="84" t="str">
        <f>"2011"</f>
        <v>2011</v>
      </c>
      <c r="B8" s="86">
        <f>[2]Hoja1!$B$391</f>
        <v>4215</v>
      </c>
      <c r="C8" s="86">
        <f>[2]Hoja1!$C$391</f>
        <v>48</v>
      </c>
      <c r="D8" s="86">
        <f>[2]Hoja1!$D$391</f>
        <v>1811</v>
      </c>
      <c r="E8" s="86">
        <f>[2]Hoja1!$E$391</f>
        <v>10</v>
      </c>
      <c r="F8" s="86">
        <f>[2]Hoja1!$F$391</f>
        <v>339</v>
      </c>
      <c r="G8" s="86">
        <f>[2]Hoja1!$G$391</f>
        <v>8</v>
      </c>
      <c r="H8" s="86">
        <f>[2]Hoja1!$H$391</f>
        <v>281</v>
      </c>
      <c r="I8" s="86">
        <f>[2]Hoja1!$I$391</f>
        <v>11</v>
      </c>
      <c r="J8" s="86">
        <f>[2]Hoja1!$J$391</f>
        <v>663</v>
      </c>
      <c r="K8" s="86">
        <f>[2]Hoja1!$K$391</f>
        <v>2</v>
      </c>
      <c r="L8" s="86">
        <f>[2]Hoja1!$L$391</f>
        <v>2799</v>
      </c>
      <c r="M8" s="86">
        <f>[2]Hoja1!$M$391</f>
        <v>19</v>
      </c>
      <c r="N8" s="101"/>
      <c r="O8" s="101"/>
      <c r="P8" s="86">
        <f>SUM(B8:M8)</f>
        <v>10206</v>
      </c>
    </row>
    <row r="9" spans="1:19" s="81" customFormat="1" ht="16.5" hidden="1" thickTop="1" thickBot="1">
      <c r="A9" s="84" t="str">
        <f>"2012"</f>
        <v>2012</v>
      </c>
      <c r="B9" s="86">
        <f>[3]Hoja1!$B$393</f>
        <v>1371</v>
      </c>
      <c r="C9" s="86">
        <f>[3]Hoja1!$C$393</f>
        <v>2</v>
      </c>
      <c r="D9" s="86">
        <f>[3]Hoja1!$D$393</f>
        <v>1692</v>
      </c>
      <c r="E9" s="86">
        <f>[3]Hoja1!$E$393</f>
        <v>6</v>
      </c>
      <c r="F9" s="86">
        <f>[3]Hoja1!$F$393</f>
        <v>342</v>
      </c>
      <c r="G9" s="86">
        <f>[3]Hoja1!$G$393</f>
        <v>11</v>
      </c>
      <c r="H9" s="86">
        <f>[3]Hoja1!$H$393</f>
        <v>260</v>
      </c>
      <c r="I9" s="86">
        <f>[3]Hoja1!$I$393</f>
        <v>3</v>
      </c>
      <c r="J9" s="86">
        <f>[3]Hoja1!$J$393</f>
        <v>284</v>
      </c>
      <c r="K9" s="86">
        <f>[3]Hoja1!$K$393</f>
        <v>0</v>
      </c>
      <c r="L9" s="86">
        <f>[3]Hoja1!$L$393</f>
        <v>7587</v>
      </c>
      <c r="M9" s="86">
        <f>[3]Hoja1!$M$393</f>
        <v>50</v>
      </c>
      <c r="N9" s="101"/>
      <c r="O9" s="101"/>
      <c r="P9" s="86">
        <f>SUM(B9:M9)</f>
        <v>11608</v>
      </c>
    </row>
    <row r="10" spans="1:19" s="81" customFormat="1" ht="16.5" hidden="1" thickTop="1" thickBot="1">
      <c r="A10" s="84" t="str">
        <f>"2013"</f>
        <v>2013</v>
      </c>
      <c r="B10" s="86">
        <v>789</v>
      </c>
      <c r="C10" s="86">
        <v>8</v>
      </c>
      <c r="D10" s="86">
        <v>1859</v>
      </c>
      <c r="E10" s="86">
        <v>11</v>
      </c>
      <c r="F10" s="86">
        <v>271</v>
      </c>
      <c r="G10" s="86">
        <v>1</v>
      </c>
      <c r="H10" s="86">
        <v>186</v>
      </c>
      <c r="I10" s="86">
        <v>1</v>
      </c>
      <c r="J10" s="86">
        <v>331</v>
      </c>
      <c r="K10" s="86">
        <v>0</v>
      </c>
      <c r="L10" s="86">
        <v>7986</v>
      </c>
      <c r="M10" s="86">
        <v>1267</v>
      </c>
      <c r="N10" s="101"/>
      <c r="O10" s="101"/>
      <c r="P10" s="86">
        <v>12710</v>
      </c>
    </row>
    <row r="11" spans="1:19" s="81" customFormat="1" ht="16.5" hidden="1" thickTop="1" thickBot="1">
      <c r="A11" s="84" t="str">
        <f>"2014"</f>
        <v>2014</v>
      </c>
      <c r="B11" s="86">
        <v>1189</v>
      </c>
      <c r="C11" s="86">
        <v>2</v>
      </c>
      <c r="D11" s="86">
        <v>1539</v>
      </c>
      <c r="E11" s="86">
        <v>3</v>
      </c>
      <c r="F11" s="86">
        <v>274</v>
      </c>
      <c r="G11" s="86">
        <v>6</v>
      </c>
      <c r="H11" s="86">
        <v>266</v>
      </c>
      <c r="I11" s="86">
        <v>2</v>
      </c>
      <c r="J11" s="86">
        <v>284</v>
      </c>
      <c r="K11" s="86">
        <v>0</v>
      </c>
      <c r="L11" s="86">
        <v>7985</v>
      </c>
      <c r="M11" s="86">
        <v>2083</v>
      </c>
      <c r="N11" s="101"/>
      <c r="O11" s="101"/>
      <c r="P11" s="86">
        <v>13633</v>
      </c>
    </row>
    <row r="12" spans="1:19" s="81" customFormat="1" ht="16.5" hidden="1" thickTop="1" thickBot="1">
      <c r="A12" s="84" t="str">
        <f>"2015"</f>
        <v>2015</v>
      </c>
      <c r="B12" s="86">
        <v>971</v>
      </c>
      <c r="C12" s="86">
        <v>2</v>
      </c>
      <c r="D12" s="86">
        <v>1382</v>
      </c>
      <c r="E12" s="86">
        <v>4</v>
      </c>
      <c r="F12" s="86">
        <v>296</v>
      </c>
      <c r="G12" s="86">
        <v>6</v>
      </c>
      <c r="H12" s="86">
        <v>238</v>
      </c>
      <c r="I12" s="86">
        <v>1</v>
      </c>
      <c r="J12" s="86">
        <v>616</v>
      </c>
      <c r="K12" s="86">
        <v>3</v>
      </c>
      <c r="L12" s="86">
        <v>7879</v>
      </c>
      <c r="M12" s="86">
        <v>1364</v>
      </c>
      <c r="N12" s="101"/>
      <c r="O12" s="101"/>
      <c r="P12" s="86">
        <v>12762</v>
      </c>
    </row>
    <row r="13" spans="1:19" s="81" customFormat="1" ht="16.5" hidden="1" thickTop="1" thickBot="1">
      <c r="A13" s="84" t="str">
        <f>"2016"</f>
        <v>2016</v>
      </c>
      <c r="B13" s="86">
        <v>1223</v>
      </c>
      <c r="C13" s="86">
        <v>4</v>
      </c>
      <c r="D13" s="86">
        <v>2081</v>
      </c>
      <c r="E13" s="86">
        <v>7</v>
      </c>
      <c r="F13" s="86">
        <v>253</v>
      </c>
      <c r="G13" s="86">
        <v>0</v>
      </c>
      <c r="H13" s="86">
        <v>228</v>
      </c>
      <c r="I13" s="86">
        <v>2</v>
      </c>
      <c r="J13" s="86">
        <v>522</v>
      </c>
      <c r="K13" s="86">
        <v>0</v>
      </c>
      <c r="L13" s="86">
        <v>5931</v>
      </c>
      <c r="M13" s="86">
        <v>1105</v>
      </c>
      <c r="N13" s="101"/>
      <c r="O13" s="101"/>
      <c r="P13" s="86">
        <v>11356</v>
      </c>
    </row>
    <row r="14" spans="1:19" s="81" customFormat="1" ht="16.5" hidden="1" thickTop="1" thickBot="1">
      <c r="A14" s="84" t="str">
        <f>"2017"</f>
        <v>2017</v>
      </c>
      <c r="B14" s="86">
        <v>1459</v>
      </c>
      <c r="C14" s="86">
        <v>0</v>
      </c>
      <c r="D14" s="86">
        <v>2568</v>
      </c>
      <c r="E14" s="86">
        <v>3</v>
      </c>
      <c r="F14" s="86">
        <v>233</v>
      </c>
      <c r="G14" s="86">
        <v>0</v>
      </c>
      <c r="H14" s="86">
        <v>253</v>
      </c>
      <c r="I14" s="86">
        <v>1</v>
      </c>
      <c r="J14" s="86">
        <v>481</v>
      </c>
      <c r="K14" s="86">
        <v>0</v>
      </c>
      <c r="L14" s="86">
        <v>3925</v>
      </c>
      <c r="M14" s="86">
        <v>2117</v>
      </c>
      <c r="N14" s="101"/>
      <c r="O14" s="101"/>
      <c r="P14" s="86">
        <v>11040</v>
      </c>
    </row>
    <row r="15" spans="1:19" s="81" customFormat="1" ht="16.5" hidden="1" thickTop="1" thickBot="1">
      <c r="A15" s="84" t="str">
        <f>"2018"</f>
        <v>2018</v>
      </c>
      <c r="B15" s="86">
        <v>2217</v>
      </c>
      <c r="C15" s="86">
        <v>14</v>
      </c>
      <c r="D15" s="86">
        <v>2472</v>
      </c>
      <c r="E15" s="86">
        <v>2</v>
      </c>
      <c r="F15" s="86">
        <v>237</v>
      </c>
      <c r="G15" s="86">
        <v>5</v>
      </c>
      <c r="H15" s="86">
        <v>168</v>
      </c>
      <c r="I15" s="86">
        <v>57</v>
      </c>
      <c r="J15" s="86">
        <v>140</v>
      </c>
      <c r="K15" s="86">
        <v>0</v>
      </c>
      <c r="L15" s="86">
        <v>8794</v>
      </c>
      <c r="M15" s="86">
        <v>2019</v>
      </c>
      <c r="N15" s="101"/>
      <c r="O15" s="101"/>
      <c r="P15" s="86">
        <v>16125</v>
      </c>
    </row>
    <row r="16" spans="1:19" s="81" customFormat="1" ht="16.5" hidden="1" thickTop="1" thickBot="1">
      <c r="A16" s="84" t="str">
        <f>"2019"</f>
        <v>2019</v>
      </c>
      <c r="B16" s="86">
        <v>1187</v>
      </c>
      <c r="C16" s="86">
        <v>7</v>
      </c>
      <c r="D16" s="86">
        <v>1885</v>
      </c>
      <c r="E16" s="86">
        <v>1</v>
      </c>
      <c r="F16" s="86">
        <v>174</v>
      </c>
      <c r="G16" s="86">
        <v>8</v>
      </c>
      <c r="H16" s="86">
        <v>209</v>
      </c>
      <c r="I16" s="86">
        <v>26</v>
      </c>
      <c r="J16" s="86">
        <v>301</v>
      </c>
      <c r="K16" s="86">
        <v>4</v>
      </c>
      <c r="L16" s="86">
        <v>10967</v>
      </c>
      <c r="M16" s="86">
        <v>3766</v>
      </c>
      <c r="N16" s="101"/>
      <c r="O16" s="101"/>
      <c r="P16" s="86">
        <v>18535</v>
      </c>
    </row>
    <row r="17" spans="1:19" s="81" customFormat="1" ht="16.5" hidden="1" thickTop="1" thickBot="1">
      <c r="A17" s="84" t="str">
        <f>"2020"</f>
        <v>2020</v>
      </c>
      <c r="B17" s="87">
        <v>679</v>
      </c>
      <c r="C17" s="87">
        <v>7</v>
      </c>
      <c r="D17" s="87">
        <v>486</v>
      </c>
      <c r="E17" s="87">
        <v>4</v>
      </c>
      <c r="F17" s="87">
        <v>62</v>
      </c>
      <c r="G17" s="87">
        <v>6</v>
      </c>
      <c r="H17" s="87">
        <v>100</v>
      </c>
      <c r="I17" s="87">
        <v>3</v>
      </c>
      <c r="J17" s="87">
        <v>54</v>
      </c>
      <c r="K17" s="87">
        <v>0</v>
      </c>
      <c r="L17" s="87">
        <v>3326</v>
      </c>
      <c r="M17" s="87">
        <v>457</v>
      </c>
      <c r="N17" s="101"/>
      <c r="O17" s="101"/>
      <c r="P17" s="87">
        <f>SUM(B17:M17)</f>
        <v>5184</v>
      </c>
    </row>
    <row r="18" spans="1:19" s="81" customFormat="1" ht="16.5" hidden="1" thickTop="1" thickBot="1">
      <c r="A18" s="84" t="str">
        <f>"2021"</f>
        <v>2021</v>
      </c>
      <c r="B18" s="87">
        <v>1158</v>
      </c>
      <c r="C18" s="87">
        <v>9</v>
      </c>
      <c r="D18" s="87">
        <v>926</v>
      </c>
      <c r="E18" s="87">
        <v>2</v>
      </c>
      <c r="F18" s="87">
        <v>64</v>
      </c>
      <c r="G18" s="87">
        <v>5</v>
      </c>
      <c r="H18" s="87">
        <v>55</v>
      </c>
      <c r="I18" s="87">
        <v>5</v>
      </c>
      <c r="J18" s="87">
        <v>98</v>
      </c>
      <c r="K18" s="87">
        <v>0</v>
      </c>
      <c r="L18" s="87">
        <v>4306</v>
      </c>
      <c r="M18" s="87">
        <v>451</v>
      </c>
      <c r="N18" s="101"/>
      <c r="O18" s="101"/>
      <c r="P18" s="87">
        <f>SUM(B18:M18)</f>
        <v>7079</v>
      </c>
    </row>
    <row r="19" spans="1:19" s="81" customFormat="1" ht="16.5" hidden="1" thickTop="1" thickBot="1">
      <c r="A19" s="84" t="str">
        <f>"2022"</f>
        <v>2022</v>
      </c>
      <c r="B19" s="87">
        <v>1579</v>
      </c>
      <c r="C19" s="87">
        <v>0</v>
      </c>
      <c r="D19" s="87">
        <v>1673</v>
      </c>
      <c r="E19" s="87">
        <v>0</v>
      </c>
      <c r="F19" s="87">
        <v>126</v>
      </c>
      <c r="G19" s="87">
        <v>0</v>
      </c>
      <c r="H19" s="87">
        <v>118</v>
      </c>
      <c r="I19" s="87">
        <v>0</v>
      </c>
      <c r="J19" s="87">
        <v>77</v>
      </c>
      <c r="K19" s="87">
        <v>0</v>
      </c>
      <c r="L19" s="87">
        <v>7219</v>
      </c>
      <c r="M19" s="87">
        <v>636</v>
      </c>
      <c r="N19" s="101"/>
      <c r="O19" s="101"/>
      <c r="P19" s="87">
        <f>SUM(B19:M19)</f>
        <v>11428</v>
      </c>
    </row>
    <row r="20" spans="1:19" s="81" customFormat="1" ht="16.5" hidden="1" thickTop="1" thickBot="1">
      <c r="A20" s="84" t="str">
        <f>"2023"</f>
        <v>2023</v>
      </c>
      <c r="B20" s="87"/>
      <c r="C20" s="87"/>
      <c r="D20" s="87"/>
      <c r="E20" s="87"/>
      <c r="F20" s="87"/>
      <c r="G20" s="87"/>
      <c r="H20" s="87"/>
      <c r="I20" s="87"/>
      <c r="J20" s="87"/>
      <c r="K20" s="87"/>
      <c r="L20" s="87"/>
      <c r="M20" s="87"/>
      <c r="N20" s="101"/>
      <c r="O20" s="101"/>
      <c r="P20" s="87">
        <f>SUM(B20:M20)</f>
        <v>0</v>
      </c>
    </row>
    <row r="21" spans="1:19" s="81" customFormat="1" ht="16.5" hidden="1" thickTop="1" thickBot="1">
      <c r="A21" s="84" t="str">
        <f>"2024"</f>
        <v>2024</v>
      </c>
      <c r="B21" s="87"/>
      <c r="C21" s="87"/>
      <c r="D21" s="87"/>
      <c r="E21" s="87"/>
      <c r="F21" s="87"/>
      <c r="G21" s="87"/>
      <c r="H21" s="87"/>
      <c r="I21" s="87"/>
      <c r="J21" s="87"/>
      <c r="K21" s="87"/>
      <c r="L21" s="87"/>
      <c r="M21" s="87"/>
      <c r="N21" s="101"/>
      <c r="O21" s="101"/>
      <c r="P21" s="87">
        <f>SUM(B21:M21)</f>
        <v>0</v>
      </c>
    </row>
    <row r="22" spans="1:19" s="81" customFormat="1" ht="16.5" hidden="1" thickTop="1" thickBot="1">
      <c r="A22" s="84" t="str">
        <f>"2025"</f>
        <v>2025</v>
      </c>
      <c r="B22" s="87"/>
      <c r="C22" s="87"/>
      <c r="D22" s="87"/>
      <c r="E22" s="87"/>
      <c r="F22" s="87"/>
      <c r="G22" s="87"/>
      <c r="H22" s="87"/>
      <c r="I22" s="87"/>
      <c r="J22" s="87"/>
      <c r="K22" s="87"/>
      <c r="L22" s="87"/>
      <c r="M22" s="87"/>
      <c r="N22" s="101"/>
      <c r="O22" s="101"/>
      <c r="P22" s="87"/>
    </row>
    <row r="23" spans="1:19" s="81" customFormat="1" ht="16.5" hidden="1" thickTop="1" thickBot="1">
      <c r="A23" s="88"/>
      <c r="B23" s="89"/>
      <c r="C23" s="89"/>
      <c r="D23" s="89"/>
      <c r="E23" s="89"/>
      <c r="F23" s="89"/>
      <c r="G23" s="89"/>
      <c r="H23" s="89"/>
      <c r="I23" s="89"/>
      <c r="J23" s="89"/>
      <c r="K23" s="89"/>
      <c r="L23" s="89"/>
      <c r="M23" s="89"/>
      <c r="N23" s="102"/>
      <c r="O23" s="102"/>
      <c r="P23" s="90"/>
    </row>
    <row r="24" spans="1:19" s="81" customFormat="1" ht="15.75" thickTop="1">
      <c r="A24" s="91">
        <v>45658</v>
      </c>
      <c r="B24" s="98">
        <v>0</v>
      </c>
      <c r="C24" s="98">
        <v>0</v>
      </c>
      <c r="D24" s="98">
        <v>0</v>
      </c>
      <c r="E24" s="98">
        <v>0</v>
      </c>
      <c r="F24" s="98">
        <v>0</v>
      </c>
      <c r="G24" s="98">
        <v>0</v>
      </c>
      <c r="H24" s="98">
        <v>0</v>
      </c>
      <c r="I24" s="98">
        <v>0</v>
      </c>
      <c r="J24" s="98">
        <v>0</v>
      </c>
      <c r="K24" s="98">
        <v>0</v>
      </c>
      <c r="L24" s="98">
        <v>0</v>
      </c>
      <c r="M24" s="98">
        <v>0</v>
      </c>
      <c r="N24" s="99"/>
      <c r="O24" s="99"/>
      <c r="P24" s="98">
        <f t="shared" ref="P24:P54" si="0">SUM(B24:M24)</f>
        <v>0</v>
      </c>
      <c r="Q24" s="105"/>
      <c r="R24" s="105"/>
      <c r="S24" s="105"/>
    </row>
    <row r="25" spans="1:19" s="81" customFormat="1">
      <c r="A25" s="92">
        <v>45659</v>
      </c>
      <c r="B25" s="79">
        <v>21</v>
      </c>
      <c r="C25" s="79">
        <v>0</v>
      </c>
      <c r="D25" s="79">
        <v>2</v>
      </c>
      <c r="E25" s="79">
        <v>0</v>
      </c>
      <c r="F25" s="79">
        <v>0</v>
      </c>
      <c r="G25" s="79">
        <v>0</v>
      </c>
      <c r="H25" s="79">
        <v>1</v>
      </c>
      <c r="I25" s="79">
        <v>0</v>
      </c>
      <c r="J25" s="79">
        <v>0</v>
      </c>
      <c r="K25" s="79">
        <v>0</v>
      </c>
      <c r="L25" s="107">
        <v>14</v>
      </c>
      <c r="M25" s="79">
        <v>0</v>
      </c>
      <c r="N25" s="100">
        <f t="shared" ref="N25:N54" si="1">SUM(B25:K25)</f>
        <v>24</v>
      </c>
      <c r="O25" s="100">
        <f t="shared" ref="O25:O54" si="2">+L25+M25</f>
        <v>14</v>
      </c>
      <c r="P25" s="79">
        <f t="shared" si="0"/>
        <v>38</v>
      </c>
      <c r="Q25" s="105"/>
      <c r="R25" s="105"/>
      <c r="S25" s="105"/>
    </row>
    <row r="26" spans="1:19" s="81" customFormat="1">
      <c r="A26" s="92">
        <v>45660</v>
      </c>
      <c r="B26" s="79">
        <v>20</v>
      </c>
      <c r="C26" s="79">
        <v>0</v>
      </c>
      <c r="D26" s="79">
        <v>6</v>
      </c>
      <c r="E26" s="79">
        <v>0</v>
      </c>
      <c r="F26" s="79">
        <v>5</v>
      </c>
      <c r="G26" s="79">
        <v>0</v>
      </c>
      <c r="H26" s="79">
        <v>0</v>
      </c>
      <c r="I26" s="79">
        <v>0</v>
      </c>
      <c r="J26" s="79">
        <v>6</v>
      </c>
      <c r="K26" s="79">
        <v>0</v>
      </c>
      <c r="L26" s="107">
        <v>30</v>
      </c>
      <c r="M26" s="79">
        <v>0</v>
      </c>
      <c r="N26" s="100">
        <f t="shared" si="1"/>
        <v>37</v>
      </c>
      <c r="O26" s="100">
        <f t="shared" si="2"/>
        <v>30</v>
      </c>
      <c r="P26" s="79">
        <f t="shared" si="0"/>
        <v>67</v>
      </c>
      <c r="Q26" s="105"/>
      <c r="R26" s="105"/>
      <c r="S26" s="105"/>
    </row>
    <row r="27" spans="1:19" s="81" customFormat="1">
      <c r="A27" s="92">
        <v>45661</v>
      </c>
      <c r="B27" s="79">
        <v>24</v>
      </c>
      <c r="C27" s="79">
        <v>0</v>
      </c>
      <c r="D27" s="79">
        <v>8</v>
      </c>
      <c r="E27" s="79">
        <v>0</v>
      </c>
      <c r="F27" s="79">
        <v>0</v>
      </c>
      <c r="G27" s="79">
        <v>0</v>
      </c>
      <c r="H27" s="79">
        <v>0</v>
      </c>
      <c r="I27" s="79">
        <v>0</v>
      </c>
      <c r="J27" s="79">
        <v>0</v>
      </c>
      <c r="K27" s="79">
        <v>0</v>
      </c>
      <c r="L27" s="107">
        <v>27</v>
      </c>
      <c r="M27" s="79">
        <v>0</v>
      </c>
      <c r="N27" s="100">
        <f t="shared" si="1"/>
        <v>32</v>
      </c>
      <c r="O27" s="100">
        <f t="shared" si="2"/>
        <v>27</v>
      </c>
      <c r="P27" s="79">
        <f t="shared" si="0"/>
        <v>59</v>
      </c>
      <c r="Q27" s="105"/>
      <c r="R27" s="105"/>
      <c r="S27" s="105"/>
    </row>
    <row r="28" spans="1:19" s="81" customFormat="1">
      <c r="A28" s="92">
        <v>45662</v>
      </c>
      <c r="B28" s="79">
        <v>0</v>
      </c>
      <c r="C28" s="79">
        <v>0</v>
      </c>
      <c r="D28" s="79">
        <v>0</v>
      </c>
      <c r="E28" s="79">
        <v>0</v>
      </c>
      <c r="F28" s="79">
        <v>0</v>
      </c>
      <c r="G28" s="79">
        <v>0</v>
      </c>
      <c r="H28" s="79">
        <v>0</v>
      </c>
      <c r="I28" s="79">
        <v>0</v>
      </c>
      <c r="J28" s="79">
        <v>0</v>
      </c>
      <c r="K28" s="79">
        <v>0</v>
      </c>
      <c r="L28" s="93">
        <v>25</v>
      </c>
      <c r="M28" s="93">
        <v>6</v>
      </c>
      <c r="N28" s="100">
        <f t="shared" si="1"/>
        <v>0</v>
      </c>
      <c r="O28" s="100">
        <f t="shared" si="2"/>
        <v>31</v>
      </c>
      <c r="P28" s="79">
        <f t="shared" si="0"/>
        <v>31</v>
      </c>
      <c r="Q28" s="105"/>
      <c r="R28" s="105"/>
      <c r="S28" s="105"/>
    </row>
    <row r="29" spans="1:19" s="81" customFormat="1">
      <c r="A29" s="92">
        <v>45663</v>
      </c>
      <c r="B29" s="80">
        <v>0</v>
      </c>
      <c r="C29" s="80">
        <v>0</v>
      </c>
      <c r="D29" s="80">
        <v>0</v>
      </c>
      <c r="E29" s="80">
        <v>0</v>
      </c>
      <c r="F29" s="80">
        <v>0</v>
      </c>
      <c r="G29" s="80">
        <v>0</v>
      </c>
      <c r="H29" s="80">
        <v>0</v>
      </c>
      <c r="I29" s="80">
        <v>0</v>
      </c>
      <c r="J29" s="80">
        <v>0</v>
      </c>
      <c r="K29" s="80">
        <v>0</v>
      </c>
      <c r="L29" s="80">
        <v>0</v>
      </c>
      <c r="M29" s="80">
        <v>0</v>
      </c>
      <c r="N29" s="100">
        <f t="shared" si="1"/>
        <v>0</v>
      </c>
      <c r="O29" s="100">
        <f t="shared" si="2"/>
        <v>0</v>
      </c>
      <c r="P29" s="80">
        <f t="shared" si="0"/>
        <v>0</v>
      </c>
      <c r="Q29" s="105"/>
      <c r="R29" s="105"/>
      <c r="S29" s="105"/>
    </row>
    <row r="30" spans="1:19" s="81" customFormat="1">
      <c r="A30" s="92">
        <v>45664</v>
      </c>
      <c r="B30" s="79">
        <v>7</v>
      </c>
      <c r="C30" s="79">
        <v>0</v>
      </c>
      <c r="D30" s="79">
        <v>5</v>
      </c>
      <c r="E30" s="79">
        <v>0</v>
      </c>
      <c r="F30" s="79">
        <v>0</v>
      </c>
      <c r="G30" s="79">
        <v>0</v>
      </c>
      <c r="H30" s="79">
        <v>0</v>
      </c>
      <c r="I30" s="79">
        <v>0</v>
      </c>
      <c r="J30" s="79">
        <v>0</v>
      </c>
      <c r="K30" s="79">
        <v>0</v>
      </c>
      <c r="L30" s="107">
        <v>16</v>
      </c>
      <c r="M30" s="79">
        <v>0</v>
      </c>
      <c r="N30" s="100">
        <f t="shared" si="1"/>
        <v>12</v>
      </c>
      <c r="O30" s="100">
        <f t="shared" si="2"/>
        <v>16</v>
      </c>
      <c r="P30" s="79">
        <f t="shared" si="0"/>
        <v>28</v>
      </c>
      <c r="Q30" s="105"/>
      <c r="R30" s="105"/>
      <c r="S30" s="105"/>
    </row>
    <row r="31" spans="1:19" s="81" customFormat="1">
      <c r="A31" s="92">
        <v>45665</v>
      </c>
      <c r="B31" s="79">
        <v>4</v>
      </c>
      <c r="C31" s="79">
        <v>0</v>
      </c>
      <c r="D31" s="79">
        <v>2</v>
      </c>
      <c r="E31" s="79">
        <v>0</v>
      </c>
      <c r="F31" s="79">
        <v>0</v>
      </c>
      <c r="G31" s="79">
        <v>0</v>
      </c>
      <c r="H31" s="79">
        <v>1</v>
      </c>
      <c r="I31" s="79">
        <v>0</v>
      </c>
      <c r="J31" s="79">
        <v>0</v>
      </c>
      <c r="K31" s="79">
        <v>0</v>
      </c>
      <c r="L31" s="107">
        <v>13</v>
      </c>
      <c r="M31" s="79">
        <v>0</v>
      </c>
      <c r="N31" s="100">
        <f t="shared" si="1"/>
        <v>7</v>
      </c>
      <c r="O31" s="100">
        <f t="shared" si="2"/>
        <v>13</v>
      </c>
      <c r="P31" s="79">
        <f t="shared" si="0"/>
        <v>20</v>
      </c>
      <c r="Q31" s="105"/>
      <c r="R31" s="105"/>
      <c r="S31" s="105"/>
    </row>
    <row r="32" spans="1:19" s="81" customFormat="1">
      <c r="A32" s="92">
        <v>45666</v>
      </c>
      <c r="B32" s="79">
        <v>3</v>
      </c>
      <c r="C32" s="79">
        <v>0</v>
      </c>
      <c r="D32" s="79">
        <v>4</v>
      </c>
      <c r="E32" s="79">
        <v>0</v>
      </c>
      <c r="F32" s="79">
        <v>0</v>
      </c>
      <c r="G32" s="79">
        <v>0</v>
      </c>
      <c r="H32" s="79">
        <v>0</v>
      </c>
      <c r="I32" s="79">
        <v>0</v>
      </c>
      <c r="J32" s="79">
        <v>0</v>
      </c>
      <c r="K32" s="79">
        <v>0</v>
      </c>
      <c r="L32" s="107">
        <v>8</v>
      </c>
      <c r="M32" s="79">
        <v>0</v>
      </c>
      <c r="N32" s="100">
        <f t="shared" si="1"/>
        <v>7</v>
      </c>
      <c r="O32" s="100">
        <f t="shared" si="2"/>
        <v>8</v>
      </c>
      <c r="P32" s="79">
        <f t="shared" si="0"/>
        <v>15</v>
      </c>
      <c r="Q32" s="105"/>
      <c r="R32" s="105"/>
      <c r="S32" s="105"/>
    </row>
    <row r="33" spans="1:20" s="81" customFormat="1">
      <c r="A33" s="92">
        <v>45667</v>
      </c>
      <c r="B33" s="79">
        <v>6</v>
      </c>
      <c r="C33" s="79">
        <v>0</v>
      </c>
      <c r="D33" s="79">
        <v>1</v>
      </c>
      <c r="E33" s="79">
        <v>0</v>
      </c>
      <c r="F33" s="79">
        <v>0</v>
      </c>
      <c r="G33" s="79">
        <v>0</v>
      </c>
      <c r="H33" s="79">
        <v>0</v>
      </c>
      <c r="I33" s="79">
        <v>0</v>
      </c>
      <c r="J33" s="79">
        <v>0</v>
      </c>
      <c r="K33" s="79">
        <v>0</v>
      </c>
      <c r="L33" s="107">
        <v>14</v>
      </c>
      <c r="M33" s="79">
        <v>0</v>
      </c>
      <c r="N33" s="100">
        <f t="shared" si="1"/>
        <v>7</v>
      </c>
      <c r="O33" s="100">
        <f t="shared" si="2"/>
        <v>14</v>
      </c>
      <c r="P33" s="79">
        <f t="shared" si="0"/>
        <v>21</v>
      </c>
      <c r="Q33" s="105"/>
      <c r="R33" s="105"/>
      <c r="S33" s="105"/>
    </row>
    <row r="34" spans="1:20" s="81" customFormat="1">
      <c r="A34" s="92">
        <v>45668</v>
      </c>
      <c r="B34" s="79">
        <v>11</v>
      </c>
      <c r="C34" s="79">
        <v>0</v>
      </c>
      <c r="D34" s="79">
        <v>1</v>
      </c>
      <c r="E34" s="79">
        <v>0</v>
      </c>
      <c r="F34" s="79">
        <v>2</v>
      </c>
      <c r="G34" s="79">
        <v>0</v>
      </c>
      <c r="H34" s="79">
        <v>0</v>
      </c>
      <c r="I34" s="79">
        <v>0</v>
      </c>
      <c r="J34" s="79">
        <v>0</v>
      </c>
      <c r="K34" s="79">
        <v>0</v>
      </c>
      <c r="L34" s="107">
        <v>10</v>
      </c>
      <c r="M34" s="79">
        <v>0</v>
      </c>
      <c r="N34" s="100">
        <f t="shared" si="1"/>
        <v>14</v>
      </c>
      <c r="O34" s="100">
        <f t="shared" si="2"/>
        <v>10</v>
      </c>
      <c r="P34" s="79">
        <f t="shared" si="0"/>
        <v>24</v>
      </c>
      <c r="Q34" s="105"/>
      <c r="R34" s="105"/>
      <c r="S34" s="105"/>
    </row>
    <row r="35" spans="1:20" s="81" customFormat="1">
      <c r="A35" s="92">
        <v>45669</v>
      </c>
      <c r="B35" s="79">
        <v>0</v>
      </c>
      <c r="C35" s="79">
        <v>0</v>
      </c>
      <c r="D35" s="79">
        <v>0</v>
      </c>
      <c r="E35" s="79">
        <v>0</v>
      </c>
      <c r="F35" s="79">
        <v>0</v>
      </c>
      <c r="G35" s="79">
        <v>0</v>
      </c>
      <c r="H35" s="79">
        <v>0</v>
      </c>
      <c r="I35" s="79">
        <v>0</v>
      </c>
      <c r="J35" s="79">
        <v>0</v>
      </c>
      <c r="K35" s="79">
        <v>0</v>
      </c>
      <c r="L35" s="93">
        <v>38</v>
      </c>
      <c r="M35" s="93">
        <v>5</v>
      </c>
      <c r="N35" s="100">
        <f t="shared" si="1"/>
        <v>0</v>
      </c>
      <c r="O35" s="100">
        <f t="shared" si="2"/>
        <v>43</v>
      </c>
      <c r="P35" s="79">
        <f t="shared" si="0"/>
        <v>43</v>
      </c>
      <c r="Q35" s="105"/>
      <c r="R35" s="105"/>
      <c r="S35" s="105"/>
    </row>
    <row r="36" spans="1:20" s="81" customFormat="1">
      <c r="A36" s="92">
        <v>45670</v>
      </c>
      <c r="B36" s="80">
        <v>0</v>
      </c>
      <c r="C36" s="80">
        <v>0</v>
      </c>
      <c r="D36" s="80">
        <v>0</v>
      </c>
      <c r="E36" s="80">
        <v>0</v>
      </c>
      <c r="F36" s="80">
        <v>0</v>
      </c>
      <c r="G36" s="80">
        <v>0</v>
      </c>
      <c r="H36" s="80">
        <v>0</v>
      </c>
      <c r="I36" s="80">
        <v>0</v>
      </c>
      <c r="J36" s="80">
        <v>0</v>
      </c>
      <c r="K36" s="80">
        <v>0</v>
      </c>
      <c r="L36" s="80">
        <v>0</v>
      </c>
      <c r="M36" s="80">
        <v>0</v>
      </c>
      <c r="N36" s="100">
        <f t="shared" si="1"/>
        <v>0</v>
      </c>
      <c r="O36" s="100">
        <f t="shared" si="2"/>
        <v>0</v>
      </c>
      <c r="P36" s="80">
        <f t="shared" si="0"/>
        <v>0</v>
      </c>
      <c r="Q36" s="105"/>
      <c r="R36" s="105"/>
      <c r="S36" s="105"/>
    </row>
    <row r="37" spans="1:20" s="81" customFormat="1">
      <c r="A37" s="92">
        <v>45671</v>
      </c>
      <c r="B37" s="79">
        <v>5</v>
      </c>
      <c r="C37" s="79">
        <v>0</v>
      </c>
      <c r="D37" s="79">
        <v>0</v>
      </c>
      <c r="E37" s="79">
        <v>0</v>
      </c>
      <c r="F37" s="79">
        <v>0</v>
      </c>
      <c r="G37" s="79">
        <v>0</v>
      </c>
      <c r="H37" s="79">
        <v>0</v>
      </c>
      <c r="I37" s="79">
        <v>0</v>
      </c>
      <c r="J37" s="79">
        <v>0</v>
      </c>
      <c r="K37" s="79">
        <v>0</v>
      </c>
      <c r="L37" s="107">
        <v>9</v>
      </c>
      <c r="M37" s="107">
        <v>33</v>
      </c>
      <c r="N37" s="100">
        <f t="shared" si="1"/>
        <v>5</v>
      </c>
      <c r="O37" s="100">
        <f t="shared" si="2"/>
        <v>42</v>
      </c>
      <c r="P37" s="79">
        <f t="shared" si="0"/>
        <v>47</v>
      </c>
      <c r="Q37" s="105"/>
      <c r="R37" s="105"/>
      <c r="S37" s="105"/>
      <c r="T37" s="81" t="s">
        <v>175</v>
      </c>
    </row>
    <row r="38" spans="1:20" s="81" customFormat="1">
      <c r="A38" s="92">
        <v>45672</v>
      </c>
      <c r="B38" s="79">
        <v>8</v>
      </c>
      <c r="C38" s="79">
        <v>0</v>
      </c>
      <c r="D38" s="79">
        <v>5</v>
      </c>
      <c r="E38" s="79">
        <v>0</v>
      </c>
      <c r="F38" s="79">
        <v>0</v>
      </c>
      <c r="G38" s="79">
        <v>0</v>
      </c>
      <c r="H38" s="79">
        <v>0</v>
      </c>
      <c r="I38" s="79">
        <v>0</v>
      </c>
      <c r="J38" s="79">
        <v>0</v>
      </c>
      <c r="K38" s="79">
        <v>0</v>
      </c>
      <c r="L38" s="107">
        <v>12</v>
      </c>
      <c r="M38" s="79">
        <v>0</v>
      </c>
      <c r="N38" s="100">
        <f t="shared" si="1"/>
        <v>13</v>
      </c>
      <c r="O38" s="100">
        <f t="shared" si="2"/>
        <v>12</v>
      </c>
      <c r="P38" s="79">
        <f t="shared" si="0"/>
        <v>25</v>
      </c>
      <c r="Q38" s="105"/>
      <c r="R38" s="105"/>
      <c r="S38" s="105"/>
    </row>
    <row r="39" spans="1:20" s="81" customFormat="1">
      <c r="A39" s="92">
        <v>45673</v>
      </c>
      <c r="B39" s="79">
        <v>2</v>
      </c>
      <c r="C39" s="79">
        <v>0</v>
      </c>
      <c r="D39" s="79">
        <v>6</v>
      </c>
      <c r="E39" s="79">
        <v>0</v>
      </c>
      <c r="F39" s="79">
        <v>0</v>
      </c>
      <c r="G39" s="79">
        <v>0</v>
      </c>
      <c r="H39" s="79">
        <v>0</v>
      </c>
      <c r="I39" s="79">
        <v>0</v>
      </c>
      <c r="J39" s="79">
        <v>0</v>
      </c>
      <c r="K39" s="79">
        <v>0</v>
      </c>
      <c r="L39" s="107">
        <v>18</v>
      </c>
      <c r="M39" s="79">
        <v>0</v>
      </c>
      <c r="N39" s="100">
        <f t="shared" si="1"/>
        <v>8</v>
      </c>
      <c r="O39" s="100">
        <f t="shared" si="2"/>
        <v>18</v>
      </c>
      <c r="P39" s="79">
        <f t="shared" si="0"/>
        <v>26</v>
      </c>
      <c r="Q39" s="105"/>
      <c r="R39" s="105"/>
      <c r="S39" s="105"/>
    </row>
    <row r="40" spans="1:20" s="81" customFormat="1">
      <c r="A40" s="92">
        <v>45674</v>
      </c>
      <c r="B40" s="79">
        <v>9</v>
      </c>
      <c r="C40" s="79">
        <v>0</v>
      </c>
      <c r="D40" s="79">
        <v>3</v>
      </c>
      <c r="E40" s="79">
        <v>0</v>
      </c>
      <c r="F40" s="79">
        <v>0</v>
      </c>
      <c r="G40" s="79">
        <v>0</v>
      </c>
      <c r="H40" s="79">
        <v>2</v>
      </c>
      <c r="I40" s="79">
        <v>0</v>
      </c>
      <c r="J40" s="79">
        <v>0</v>
      </c>
      <c r="K40" s="79">
        <v>0</v>
      </c>
      <c r="L40" s="107">
        <f>10+100</f>
        <v>110</v>
      </c>
      <c r="M40" s="79">
        <v>0</v>
      </c>
      <c r="N40" s="100">
        <f t="shared" si="1"/>
        <v>14</v>
      </c>
      <c r="O40" s="100">
        <f t="shared" si="2"/>
        <v>110</v>
      </c>
      <c r="P40" s="79">
        <f t="shared" si="0"/>
        <v>124</v>
      </c>
      <c r="Q40" s="105"/>
      <c r="R40" s="105"/>
      <c r="S40" s="105"/>
    </row>
    <row r="41" spans="1:20" s="81" customFormat="1">
      <c r="A41" s="92">
        <v>45675</v>
      </c>
      <c r="B41" s="79">
        <v>11</v>
      </c>
      <c r="C41" s="79">
        <v>0</v>
      </c>
      <c r="D41" s="79">
        <v>8</v>
      </c>
      <c r="E41" s="79">
        <v>0</v>
      </c>
      <c r="F41" s="79">
        <v>0</v>
      </c>
      <c r="G41" s="79">
        <v>0</v>
      </c>
      <c r="H41" s="79">
        <v>0</v>
      </c>
      <c r="I41" s="79">
        <v>0</v>
      </c>
      <c r="J41" s="79">
        <v>0</v>
      </c>
      <c r="K41" s="79">
        <v>0</v>
      </c>
      <c r="L41" s="107">
        <v>26</v>
      </c>
      <c r="M41" s="79">
        <v>0</v>
      </c>
      <c r="N41" s="100">
        <f t="shared" si="1"/>
        <v>19</v>
      </c>
      <c r="O41" s="100">
        <f t="shared" si="2"/>
        <v>26</v>
      </c>
      <c r="P41" s="79">
        <f t="shared" si="0"/>
        <v>45</v>
      </c>
      <c r="Q41" s="105"/>
      <c r="R41" s="105"/>
      <c r="S41" s="105"/>
    </row>
    <row r="42" spans="1:20" s="81" customFormat="1">
      <c r="A42" s="92">
        <v>45676</v>
      </c>
      <c r="B42" s="79">
        <v>0</v>
      </c>
      <c r="C42" s="79">
        <v>0</v>
      </c>
      <c r="D42" s="79">
        <v>0</v>
      </c>
      <c r="E42" s="79">
        <v>0</v>
      </c>
      <c r="F42" s="79">
        <v>0</v>
      </c>
      <c r="G42" s="79">
        <v>0</v>
      </c>
      <c r="H42" s="79">
        <v>0</v>
      </c>
      <c r="I42" s="79">
        <v>0</v>
      </c>
      <c r="J42" s="79">
        <v>0</v>
      </c>
      <c r="K42" s="79">
        <v>0</v>
      </c>
      <c r="L42" s="93">
        <v>23</v>
      </c>
      <c r="M42" s="93">
        <v>3</v>
      </c>
      <c r="N42" s="100">
        <f t="shared" si="1"/>
        <v>0</v>
      </c>
      <c r="O42" s="100">
        <f t="shared" si="2"/>
        <v>26</v>
      </c>
      <c r="P42" s="79">
        <f t="shared" si="0"/>
        <v>26</v>
      </c>
      <c r="Q42" s="105"/>
      <c r="R42" s="105"/>
      <c r="S42" s="105"/>
    </row>
    <row r="43" spans="1:20" s="81" customFormat="1">
      <c r="A43" s="92">
        <v>45677</v>
      </c>
      <c r="B43" s="80">
        <v>0</v>
      </c>
      <c r="C43" s="80">
        <v>0</v>
      </c>
      <c r="D43" s="80">
        <v>0</v>
      </c>
      <c r="E43" s="80">
        <v>0</v>
      </c>
      <c r="F43" s="80">
        <v>0</v>
      </c>
      <c r="G43" s="80">
        <v>0</v>
      </c>
      <c r="H43" s="80">
        <v>0</v>
      </c>
      <c r="I43" s="80">
        <v>0</v>
      </c>
      <c r="J43" s="80">
        <v>0</v>
      </c>
      <c r="K43" s="80">
        <v>0</v>
      </c>
      <c r="L43" s="80">
        <v>0</v>
      </c>
      <c r="M43" s="80">
        <v>0</v>
      </c>
      <c r="N43" s="100">
        <f t="shared" si="1"/>
        <v>0</v>
      </c>
      <c r="O43" s="100">
        <f t="shared" si="2"/>
        <v>0</v>
      </c>
      <c r="P43" s="80">
        <f t="shared" si="0"/>
        <v>0</v>
      </c>
      <c r="Q43" s="105"/>
      <c r="R43" s="105"/>
      <c r="S43" s="105"/>
    </row>
    <row r="44" spans="1:20" s="81" customFormat="1">
      <c r="A44" s="92">
        <v>45678</v>
      </c>
      <c r="B44" s="79">
        <v>7</v>
      </c>
      <c r="C44" s="79">
        <v>0</v>
      </c>
      <c r="D44" s="79">
        <v>1</v>
      </c>
      <c r="E44" s="79">
        <v>0</v>
      </c>
      <c r="F44" s="79">
        <v>0</v>
      </c>
      <c r="G44" s="79">
        <v>0</v>
      </c>
      <c r="H44" s="79">
        <v>0</v>
      </c>
      <c r="I44" s="79">
        <v>0</v>
      </c>
      <c r="J44" s="79">
        <v>0</v>
      </c>
      <c r="K44" s="79">
        <v>0</v>
      </c>
      <c r="L44" s="107">
        <v>23</v>
      </c>
      <c r="M44" s="107">
        <v>8</v>
      </c>
      <c r="N44" s="100">
        <f t="shared" si="1"/>
        <v>8</v>
      </c>
      <c r="O44" s="100">
        <f t="shared" si="2"/>
        <v>31</v>
      </c>
      <c r="P44" s="79">
        <f t="shared" si="0"/>
        <v>39</v>
      </c>
      <c r="Q44" s="105"/>
      <c r="R44" s="105"/>
      <c r="S44" s="105"/>
      <c r="T44" s="81" t="s">
        <v>177</v>
      </c>
    </row>
    <row r="45" spans="1:20" s="81" customFormat="1">
      <c r="A45" s="92">
        <v>45679</v>
      </c>
      <c r="B45" s="79">
        <v>4</v>
      </c>
      <c r="C45" s="79">
        <v>0</v>
      </c>
      <c r="D45" s="79">
        <v>1</v>
      </c>
      <c r="E45" s="79">
        <v>0</v>
      </c>
      <c r="F45" s="79">
        <v>0</v>
      </c>
      <c r="G45" s="79">
        <v>0</v>
      </c>
      <c r="H45" s="79">
        <v>2</v>
      </c>
      <c r="I45" s="79">
        <v>0</v>
      </c>
      <c r="J45" s="79">
        <v>0</v>
      </c>
      <c r="K45" s="79">
        <v>0</v>
      </c>
      <c r="L45" s="107">
        <v>5</v>
      </c>
      <c r="M45" s="79">
        <v>0</v>
      </c>
      <c r="N45" s="100">
        <f t="shared" si="1"/>
        <v>7</v>
      </c>
      <c r="O45" s="100">
        <f t="shared" si="2"/>
        <v>5</v>
      </c>
      <c r="P45" s="79">
        <f t="shared" si="0"/>
        <v>12</v>
      </c>
      <c r="Q45" s="105"/>
      <c r="R45" s="105"/>
      <c r="S45" s="105"/>
    </row>
    <row r="46" spans="1:20" s="81" customFormat="1">
      <c r="A46" s="92">
        <v>45680</v>
      </c>
      <c r="B46" s="79">
        <v>5</v>
      </c>
      <c r="C46" s="79">
        <v>0</v>
      </c>
      <c r="D46" s="79">
        <v>2</v>
      </c>
      <c r="E46" s="79">
        <v>0</v>
      </c>
      <c r="F46" s="79">
        <v>2</v>
      </c>
      <c r="G46" s="79">
        <v>0</v>
      </c>
      <c r="H46" s="79">
        <v>2</v>
      </c>
      <c r="I46" s="79">
        <v>0</v>
      </c>
      <c r="J46" s="79">
        <v>0</v>
      </c>
      <c r="K46" s="79">
        <v>0</v>
      </c>
      <c r="L46" s="107">
        <v>16</v>
      </c>
      <c r="M46" s="107">
        <v>19</v>
      </c>
      <c r="N46" s="100">
        <f t="shared" si="1"/>
        <v>11</v>
      </c>
      <c r="O46" s="100">
        <f t="shared" si="2"/>
        <v>35</v>
      </c>
      <c r="P46" s="79">
        <f t="shared" si="0"/>
        <v>46</v>
      </c>
      <c r="Q46" s="105"/>
      <c r="R46" s="105"/>
      <c r="S46" s="105"/>
      <c r="T46" s="81" t="s">
        <v>176</v>
      </c>
    </row>
    <row r="47" spans="1:20" s="81" customFormat="1">
      <c r="A47" s="92">
        <v>45681</v>
      </c>
      <c r="B47" s="79">
        <v>4</v>
      </c>
      <c r="C47" s="79">
        <v>0</v>
      </c>
      <c r="D47" s="79">
        <v>6</v>
      </c>
      <c r="E47" s="79">
        <v>0</v>
      </c>
      <c r="F47" s="79">
        <v>0</v>
      </c>
      <c r="G47" s="79">
        <v>0</v>
      </c>
      <c r="H47" s="79">
        <v>0</v>
      </c>
      <c r="I47" s="79">
        <v>0</v>
      </c>
      <c r="J47" s="79">
        <v>0</v>
      </c>
      <c r="K47" s="79">
        <v>0</v>
      </c>
      <c r="L47" s="107">
        <v>19</v>
      </c>
      <c r="M47" s="79">
        <v>0</v>
      </c>
      <c r="N47" s="100">
        <f t="shared" si="1"/>
        <v>10</v>
      </c>
      <c r="O47" s="100">
        <f t="shared" si="2"/>
        <v>19</v>
      </c>
      <c r="P47" s="79">
        <f t="shared" si="0"/>
        <v>29</v>
      </c>
      <c r="Q47" s="105"/>
      <c r="R47" s="105"/>
      <c r="S47" s="105"/>
    </row>
    <row r="48" spans="1:20" s="81" customFormat="1">
      <c r="A48" s="92">
        <v>45682</v>
      </c>
      <c r="B48" s="79">
        <v>5</v>
      </c>
      <c r="C48" s="79">
        <v>0</v>
      </c>
      <c r="D48" s="79">
        <v>4</v>
      </c>
      <c r="E48" s="79">
        <v>0</v>
      </c>
      <c r="F48" s="79">
        <v>0</v>
      </c>
      <c r="G48" s="79">
        <v>0</v>
      </c>
      <c r="H48" s="79">
        <v>0</v>
      </c>
      <c r="I48" s="79">
        <v>0</v>
      </c>
      <c r="J48" s="79">
        <v>0</v>
      </c>
      <c r="K48" s="79">
        <v>0</v>
      </c>
      <c r="L48" s="107">
        <v>167</v>
      </c>
      <c r="M48" s="79">
        <v>0</v>
      </c>
      <c r="N48" s="100">
        <f t="shared" si="1"/>
        <v>9</v>
      </c>
      <c r="O48" s="100">
        <f t="shared" si="2"/>
        <v>167</v>
      </c>
      <c r="P48" s="79">
        <f t="shared" si="0"/>
        <v>176</v>
      </c>
      <c r="Q48" s="108"/>
      <c r="R48" s="108"/>
      <c r="S48" s="108"/>
      <c r="T48" s="81" t="s">
        <v>174</v>
      </c>
    </row>
    <row r="49" spans="1:21" s="81" customFormat="1">
      <c r="A49" s="92">
        <v>45683</v>
      </c>
      <c r="B49" s="79">
        <v>0</v>
      </c>
      <c r="C49" s="79">
        <v>0</v>
      </c>
      <c r="D49" s="79">
        <v>0</v>
      </c>
      <c r="E49" s="79">
        <v>0</v>
      </c>
      <c r="F49" s="79">
        <v>0</v>
      </c>
      <c r="G49" s="79">
        <v>0</v>
      </c>
      <c r="H49" s="79">
        <v>0</v>
      </c>
      <c r="I49" s="79">
        <v>0</v>
      </c>
      <c r="J49" s="79">
        <v>0</v>
      </c>
      <c r="K49" s="79">
        <v>0</v>
      </c>
      <c r="L49" s="93">
        <v>65</v>
      </c>
      <c r="M49" s="93">
        <v>7</v>
      </c>
      <c r="N49" s="100">
        <f t="shared" si="1"/>
        <v>0</v>
      </c>
      <c r="O49" s="100">
        <f t="shared" si="2"/>
        <v>72</v>
      </c>
      <c r="P49" s="79">
        <f t="shared" si="0"/>
        <v>72</v>
      </c>
      <c r="Q49" s="105"/>
      <c r="R49" s="105"/>
      <c r="S49" s="105"/>
    </row>
    <row r="50" spans="1:21" s="81" customFormat="1">
      <c r="A50" s="92">
        <v>45684</v>
      </c>
      <c r="B50" s="80">
        <v>0</v>
      </c>
      <c r="C50" s="80">
        <v>0</v>
      </c>
      <c r="D50" s="80">
        <v>0</v>
      </c>
      <c r="E50" s="80">
        <v>0</v>
      </c>
      <c r="F50" s="80">
        <v>0</v>
      </c>
      <c r="G50" s="80">
        <v>0</v>
      </c>
      <c r="H50" s="80">
        <v>0</v>
      </c>
      <c r="I50" s="80">
        <v>0</v>
      </c>
      <c r="J50" s="80">
        <v>0</v>
      </c>
      <c r="K50" s="80">
        <v>0</v>
      </c>
      <c r="L50" s="80">
        <v>0</v>
      </c>
      <c r="M50" s="80">
        <v>0</v>
      </c>
      <c r="N50" s="100">
        <f t="shared" si="1"/>
        <v>0</v>
      </c>
      <c r="O50" s="100">
        <f t="shared" si="2"/>
        <v>0</v>
      </c>
      <c r="P50" s="80">
        <f t="shared" si="0"/>
        <v>0</v>
      </c>
      <c r="Q50" s="105"/>
      <c r="R50" s="105"/>
      <c r="S50" s="105"/>
    </row>
    <row r="51" spans="1:21" s="81" customFormat="1">
      <c r="A51" s="92">
        <v>45685</v>
      </c>
      <c r="B51" s="79">
        <v>6</v>
      </c>
      <c r="C51" s="79">
        <v>0</v>
      </c>
      <c r="D51" s="79">
        <v>3</v>
      </c>
      <c r="E51" s="79">
        <v>0</v>
      </c>
      <c r="F51" s="79">
        <v>0</v>
      </c>
      <c r="G51" s="79">
        <v>0</v>
      </c>
      <c r="H51" s="79">
        <v>0</v>
      </c>
      <c r="I51" s="79">
        <v>0</v>
      </c>
      <c r="J51" s="79">
        <v>0</v>
      </c>
      <c r="K51" s="79">
        <v>0</v>
      </c>
      <c r="L51" s="107">
        <v>10</v>
      </c>
      <c r="M51" s="79">
        <v>0</v>
      </c>
      <c r="N51" s="100">
        <f t="shared" si="1"/>
        <v>9</v>
      </c>
      <c r="O51" s="100">
        <f t="shared" si="2"/>
        <v>10</v>
      </c>
      <c r="P51" s="79">
        <f t="shared" si="0"/>
        <v>19</v>
      </c>
      <c r="Q51" s="105"/>
      <c r="R51" s="105"/>
      <c r="S51" s="105"/>
    </row>
    <row r="52" spans="1:21" s="81" customFormat="1">
      <c r="A52" s="92">
        <v>45686</v>
      </c>
      <c r="B52" s="79">
        <v>8</v>
      </c>
      <c r="C52" s="79">
        <v>0</v>
      </c>
      <c r="D52" s="79">
        <v>2</v>
      </c>
      <c r="E52" s="79">
        <v>0</v>
      </c>
      <c r="F52" s="79">
        <v>0</v>
      </c>
      <c r="G52" s="79">
        <v>0</v>
      </c>
      <c r="H52" s="79">
        <v>0</v>
      </c>
      <c r="I52" s="79">
        <v>0</v>
      </c>
      <c r="J52" s="79">
        <v>1</v>
      </c>
      <c r="K52" s="79">
        <v>0</v>
      </c>
      <c r="L52" s="107">
        <v>18</v>
      </c>
      <c r="M52" s="79">
        <v>0</v>
      </c>
      <c r="N52" s="100">
        <f t="shared" si="1"/>
        <v>11</v>
      </c>
      <c r="O52" s="100">
        <f t="shared" si="2"/>
        <v>18</v>
      </c>
      <c r="P52" s="79">
        <f t="shared" si="0"/>
        <v>29</v>
      </c>
      <c r="Q52" s="105"/>
      <c r="R52" s="105"/>
      <c r="S52" s="105"/>
      <c r="T52" s="81" t="s">
        <v>175</v>
      </c>
    </row>
    <row r="53" spans="1:21" s="81" customFormat="1">
      <c r="A53" s="92">
        <v>45687</v>
      </c>
      <c r="B53" s="79">
        <v>1</v>
      </c>
      <c r="C53" s="79">
        <v>0</v>
      </c>
      <c r="D53" s="79">
        <v>4</v>
      </c>
      <c r="E53" s="79">
        <v>0</v>
      </c>
      <c r="F53" s="79">
        <v>0</v>
      </c>
      <c r="G53" s="79">
        <v>0</v>
      </c>
      <c r="H53" s="79">
        <v>0</v>
      </c>
      <c r="I53" s="79">
        <v>0</v>
      </c>
      <c r="J53" s="79">
        <v>0</v>
      </c>
      <c r="K53" s="79">
        <v>0</v>
      </c>
      <c r="L53" s="107">
        <v>213</v>
      </c>
      <c r="M53" s="79">
        <v>0</v>
      </c>
      <c r="N53" s="100">
        <f t="shared" si="1"/>
        <v>5</v>
      </c>
      <c r="O53" s="100">
        <f t="shared" si="2"/>
        <v>213</v>
      </c>
      <c r="P53" s="79">
        <f t="shared" si="0"/>
        <v>218</v>
      </c>
      <c r="Q53" s="105"/>
      <c r="R53" s="105"/>
      <c r="S53" s="105"/>
      <c r="T53" s="81" t="s">
        <v>33</v>
      </c>
    </row>
    <row r="54" spans="1:21" s="81" customFormat="1" ht="15.75" thickBot="1">
      <c r="A54" s="94">
        <v>45688</v>
      </c>
      <c r="B54" s="79">
        <v>7</v>
      </c>
      <c r="C54" s="79">
        <v>0</v>
      </c>
      <c r="D54" s="79">
        <v>14</v>
      </c>
      <c r="E54" s="79">
        <v>0</v>
      </c>
      <c r="F54" s="79">
        <v>1</v>
      </c>
      <c r="G54" s="79">
        <v>0</v>
      </c>
      <c r="H54" s="79">
        <v>0</v>
      </c>
      <c r="I54" s="79">
        <v>0</v>
      </c>
      <c r="J54" s="79">
        <v>4</v>
      </c>
      <c r="K54" s="79">
        <v>0</v>
      </c>
      <c r="L54" s="107">
        <v>13</v>
      </c>
      <c r="M54" s="79">
        <v>0</v>
      </c>
      <c r="N54" s="100">
        <f t="shared" si="1"/>
        <v>26</v>
      </c>
      <c r="O54" s="100">
        <f t="shared" si="2"/>
        <v>13</v>
      </c>
      <c r="P54" s="79">
        <f t="shared" si="0"/>
        <v>39</v>
      </c>
      <c r="Q54" s="108"/>
      <c r="R54" s="108"/>
      <c r="S54" s="111"/>
      <c r="T54" s="95"/>
    </row>
    <row r="55" spans="1:21" s="81" customFormat="1" ht="16.5" thickTop="1" thickBot="1">
      <c r="A55" s="96" t="s">
        <v>167</v>
      </c>
      <c r="B55" s="97">
        <f>SUM(B24:B54)</f>
        <v>178</v>
      </c>
      <c r="C55" s="97">
        <f t="shared" ref="C55:P55" si="3">SUM(C24:C54)</f>
        <v>0</v>
      </c>
      <c r="D55" s="97">
        <f t="shared" si="3"/>
        <v>88</v>
      </c>
      <c r="E55" s="97">
        <f t="shared" si="3"/>
        <v>0</v>
      </c>
      <c r="F55" s="97">
        <f t="shared" si="3"/>
        <v>10</v>
      </c>
      <c r="G55" s="97">
        <f t="shared" si="3"/>
        <v>0</v>
      </c>
      <c r="H55" s="97">
        <f t="shared" si="3"/>
        <v>8</v>
      </c>
      <c r="I55" s="97">
        <f t="shared" si="3"/>
        <v>0</v>
      </c>
      <c r="J55" s="97">
        <f t="shared" si="3"/>
        <v>11</v>
      </c>
      <c r="K55" s="97">
        <f t="shared" si="3"/>
        <v>0</v>
      </c>
      <c r="L55" s="97">
        <f t="shared" si="3"/>
        <v>942</v>
      </c>
      <c r="M55" s="97">
        <f t="shared" si="3"/>
        <v>81</v>
      </c>
      <c r="N55" s="97">
        <f>SUM(N24:N54)</f>
        <v>295</v>
      </c>
      <c r="O55" s="97">
        <f>SUM(O24:O54)</f>
        <v>1023</v>
      </c>
      <c r="P55" s="97">
        <f t="shared" si="3"/>
        <v>1318</v>
      </c>
      <c r="Q55" s="97">
        <f>SUM(Q24:Q54)</f>
        <v>0</v>
      </c>
      <c r="R55" s="97">
        <f>SUM(R24:R54)</f>
        <v>0</v>
      </c>
      <c r="S55" s="97">
        <f>SUM(S24:S54)</f>
        <v>0</v>
      </c>
    </row>
    <row r="56" spans="1:21" s="81" customFormat="1" ht="15.75" thickTop="1">
      <c r="A56" s="91">
        <v>45689</v>
      </c>
      <c r="B56" s="79">
        <v>0</v>
      </c>
      <c r="C56" s="79">
        <v>0</v>
      </c>
      <c r="D56" s="79">
        <v>0</v>
      </c>
      <c r="E56" s="79">
        <v>0</v>
      </c>
      <c r="F56" s="79">
        <v>0</v>
      </c>
      <c r="G56" s="79">
        <v>0</v>
      </c>
      <c r="H56" s="79">
        <v>0</v>
      </c>
      <c r="I56" s="79">
        <v>0</v>
      </c>
      <c r="J56" s="79">
        <v>0</v>
      </c>
      <c r="K56" s="79">
        <v>0</v>
      </c>
      <c r="L56" s="79">
        <v>2334</v>
      </c>
      <c r="M56" s="79">
        <v>0</v>
      </c>
      <c r="N56" s="100">
        <f t="shared" ref="N56:N82" si="4">SUM(B56:K56)</f>
        <v>0</v>
      </c>
      <c r="O56" s="100">
        <f t="shared" ref="O56:O83" si="5">+L56+M56</f>
        <v>2334</v>
      </c>
      <c r="P56" s="79">
        <f t="shared" ref="P56:P72" si="6">SUM(B56:M56)</f>
        <v>2334</v>
      </c>
      <c r="Q56" s="105"/>
      <c r="R56" s="105"/>
      <c r="S56" s="105"/>
      <c r="T56" s="81" t="s">
        <v>178</v>
      </c>
    </row>
    <row r="57" spans="1:21" s="81" customFormat="1">
      <c r="A57" s="92">
        <v>45690</v>
      </c>
      <c r="B57" s="79">
        <v>0</v>
      </c>
      <c r="C57" s="79">
        <v>0</v>
      </c>
      <c r="D57" s="79">
        <v>0</v>
      </c>
      <c r="E57" s="79">
        <v>0</v>
      </c>
      <c r="F57" s="79">
        <v>0</v>
      </c>
      <c r="G57" s="79">
        <v>0</v>
      </c>
      <c r="H57" s="79">
        <v>0</v>
      </c>
      <c r="I57" s="79">
        <v>0</v>
      </c>
      <c r="J57" s="79">
        <v>0</v>
      </c>
      <c r="K57" s="79">
        <v>0</v>
      </c>
      <c r="L57" s="93">
        <v>51</v>
      </c>
      <c r="M57" s="93">
        <v>4</v>
      </c>
      <c r="N57" s="100">
        <f t="shared" si="4"/>
        <v>0</v>
      </c>
      <c r="O57" s="100">
        <f t="shared" si="5"/>
        <v>55</v>
      </c>
      <c r="P57" s="79">
        <f t="shared" si="6"/>
        <v>55</v>
      </c>
      <c r="Q57" s="105"/>
      <c r="R57" s="105"/>
      <c r="S57" s="105"/>
    </row>
    <row r="58" spans="1:21" s="81" customFormat="1">
      <c r="A58" s="92">
        <v>45691</v>
      </c>
      <c r="B58" s="80">
        <v>0</v>
      </c>
      <c r="C58" s="80">
        <v>0</v>
      </c>
      <c r="D58" s="80">
        <v>0</v>
      </c>
      <c r="E58" s="80">
        <v>0</v>
      </c>
      <c r="F58" s="80">
        <v>0</v>
      </c>
      <c r="G58" s="80">
        <v>0</v>
      </c>
      <c r="H58" s="80">
        <v>0</v>
      </c>
      <c r="I58" s="80">
        <v>0</v>
      </c>
      <c r="J58" s="80">
        <v>0</v>
      </c>
      <c r="K58" s="80">
        <v>0</v>
      </c>
      <c r="L58" s="80">
        <v>0</v>
      </c>
      <c r="M58" s="80">
        <v>0</v>
      </c>
      <c r="N58" s="100">
        <f t="shared" si="4"/>
        <v>0</v>
      </c>
      <c r="O58" s="100">
        <f t="shared" si="5"/>
        <v>0</v>
      </c>
      <c r="P58" s="80">
        <f t="shared" si="6"/>
        <v>0</v>
      </c>
      <c r="Q58" s="105"/>
      <c r="R58" s="105"/>
      <c r="S58" s="105"/>
    </row>
    <row r="59" spans="1:21" s="81" customFormat="1">
      <c r="A59" s="92">
        <v>45692</v>
      </c>
      <c r="B59" s="79">
        <v>15</v>
      </c>
      <c r="C59" s="79">
        <v>0</v>
      </c>
      <c r="D59" s="79">
        <v>14</v>
      </c>
      <c r="E59" s="79">
        <v>0</v>
      </c>
      <c r="F59" s="79">
        <v>0</v>
      </c>
      <c r="G59" s="79">
        <v>0</v>
      </c>
      <c r="H59" s="79">
        <v>0</v>
      </c>
      <c r="I59" s="79">
        <v>0</v>
      </c>
      <c r="J59" s="79">
        <v>0</v>
      </c>
      <c r="K59" s="79">
        <v>0</v>
      </c>
      <c r="L59" s="107">
        <v>8</v>
      </c>
      <c r="M59" s="79">
        <v>0</v>
      </c>
      <c r="N59" s="100">
        <f t="shared" si="4"/>
        <v>29</v>
      </c>
      <c r="O59" s="100">
        <f t="shared" si="5"/>
        <v>8</v>
      </c>
      <c r="P59" s="79">
        <f t="shared" si="6"/>
        <v>37</v>
      </c>
      <c r="Q59" s="105"/>
      <c r="R59" s="105"/>
      <c r="S59" s="105"/>
    </row>
    <row r="60" spans="1:21" s="81" customFormat="1">
      <c r="A60" s="92">
        <v>45693</v>
      </c>
      <c r="B60" s="79">
        <v>8</v>
      </c>
      <c r="C60" s="79">
        <v>0</v>
      </c>
      <c r="D60" s="79">
        <v>36</v>
      </c>
      <c r="E60" s="79">
        <v>0</v>
      </c>
      <c r="F60" s="79">
        <v>0</v>
      </c>
      <c r="G60" s="79">
        <v>0</v>
      </c>
      <c r="H60" s="79">
        <v>4</v>
      </c>
      <c r="I60" s="79">
        <v>0</v>
      </c>
      <c r="J60" s="79">
        <v>0</v>
      </c>
      <c r="K60" s="79">
        <v>0</v>
      </c>
      <c r="L60" s="107">
        <v>61</v>
      </c>
      <c r="M60" s="79">
        <v>0</v>
      </c>
      <c r="N60" s="100">
        <f t="shared" si="4"/>
        <v>48</v>
      </c>
      <c r="O60" s="100">
        <f t="shared" si="5"/>
        <v>61</v>
      </c>
      <c r="P60" s="79">
        <f t="shared" si="6"/>
        <v>109</v>
      </c>
      <c r="Q60" s="105"/>
      <c r="R60" s="105"/>
      <c r="S60" s="105"/>
      <c r="T60" s="81" t="s">
        <v>179</v>
      </c>
    </row>
    <row r="61" spans="1:21" s="81" customFormat="1">
      <c r="A61" s="92">
        <v>45694</v>
      </c>
      <c r="B61" s="79">
        <v>12</v>
      </c>
      <c r="C61" s="79">
        <v>0</v>
      </c>
      <c r="D61" s="79">
        <v>44</v>
      </c>
      <c r="E61" s="79">
        <v>0</v>
      </c>
      <c r="F61" s="79">
        <v>1</v>
      </c>
      <c r="G61" s="79">
        <v>0</v>
      </c>
      <c r="H61" s="79">
        <v>2</v>
      </c>
      <c r="I61" s="79">
        <v>0</v>
      </c>
      <c r="J61" s="79">
        <v>0</v>
      </c>
      <c r="K61" s="79">
        <v>0</v>
      </c>
      <c r="L61" s="107">
        <v>17</v>
      </c>
      <c r="M61" s="79">
        <v>0</v>
      </c>
      <c r="N61" s="100">
        <f t="shared" si="4"/>
        <v>59</v>
      </c>
      <c r="O61" s="100">
        <f t="shared" si="5"/>
        <v>17</v>
      </c>
      <c r="P61" s="79">
        <f t="shared" si="6"/>
        <v>76</v>
      </c>
      <c r="Q61" s="105"/>
      <c r="R61" s="105"/>
      <c r="S61" s="105"/>
    </row>
    <row r="62" spans="1:21" s="81" customFormat="1">
      <c r="A62" s="92">
        <v>45695</v>
      </c>
      <c r="B62" s="79">
        <v>17</v>
      </c>
      <c r="C62" s="79">
        <v>0</v>
      </c>
      <c r="D62" s="79">
        <v>18</v>
      </c>
      <c r="E62" s="79">
        <v>0</v>
      </c>
      <c r="F62" s="79">
        <v>0</v>
      </c>
      <c r="G62" s="79">
        <v>0</v>
      </c>
      <c r="H62" s="79">
        <v>0</v>
      </c>
      <c r="I62" s="79">
        <v>0</v>
      </c>
      <c r="J62" s="79">
        <v>0</v>
      </c>
      <c r="K62" s="79">
        <v>0</v>
      </c>
      <c r="L62" s="107">
        <v>12</v>
      </c>
      <c r="M62" s="79">
        <v>0</v>
      </c>
      <c r="N62" s="100">
        <f>SUM(B62:K62)</f>
        <v>35</v>
      </c>
      <c r="O62" s="100">
        <f t="shared" si="5"/>
        <v>12</v>
      </c>
      <c r="P62" s="79">
        <f t="shared" si="6"/>
        <v>47</v>
      </c>
      <c r="Q62" s="105"/>
      <c r="R62" s="105"/>
      <c r="S62" s="105"/>
    </row>
    <row r="63" spans="1:21" s="81" customFormat="1">
      <c r="A63" s="92">
        <v>45696</v>
      </c>
      <c r="B63" s="79">
        <v>22</v>
      </c>
      <c r="C63" s="79">
        <v>0</v>
      </c>
      <c r="D63" s="79">
        <v>20</v>
      </c>
      <c r="E63" s="79">
        <v>0</v>
      </c>
      <c r="F63" s="79">
        <v>2</v>
      </c>
      <c r="G63" s="79">
        <v>0</v>
      </c>
      <c r="H63" s="79">
        <v>2</v>
      </c>
      <c r="I63" s="79">
        <v>0</v>
      </c>
      <c r="J63" s="79">
        <v>4</v>
      </c>
      <c r="K63" s="79">
        <v>0</v>
      </c>
      <c r="L63" s="107">
        <v>66</v>
      </c>
      <c r="M63" s="79">
        <v>0</v>
      </c>
      <c r="N63" s="100">
        <f t="shared" si="4"/>
        <v>50</v>
      </c>
      <c r="O63" s="100">
        <f t="shared" si="5"/>
        <v>66</v>
      </c>
      <c r="P63" s="79">
        <f t="shared" si="6"/>
        <v>116</v>
      </c>
      <c r="Q63" s="105"/>
      <c r="R63" s="105"/>
      <c r="S63" s="105"/>
      <c r="U63" s="95"/>
    </row>
    <row r="64" spans="1:21" s="81" customFormat="1">
      <c r="A64" s="92">
        <v>45697</v>
      </c>
      <c r="B64" s="79">
        <v>0</v>
      </c>
      <c r="C64" s="79">
        <v>0</v>
      </c>
      <c r="D64" s="79">
        <v>0</v>
      </c>
      <c r="E64" s="79">
        <v>0</v>
      </c>
      <c r="F64" s="79">
        <v>0</v>
      </c>
      <c r="G64" s="79">
        <v>0</v>
      </c>
      <c r="H64" s="79">
        <v>0</v>
      </c>
      <c r="I64" s="79">
        <v>0</v>
      </c>
      <c r="J64" s="79">
        <v>0</v>
      </c>
      <c r="K64" s="79">
        <v>0</v>
      </c>
      <c r="L64" s="93">
        <v>73</v>
      </c>
      <c r="M64" s="93">
        <v>16</v>
      </c>
      <c r="N64" s="100">
        <f t="shared" si="4"/>
        <v>0</v>
      </c>
      <c r="O64" s="100">
        <f t="shared" si="5"/>
        <v>89</v>
      </c>
      <c r="P64" s="79">
        <f t="shared" si="6"/>
        <v>89</v>
      </c>
      <c r="Q64" s="105"/>
      <c r="R64" s="105"/>
      <c r="S64" s="105"/>
    </row>
    <row r="65" spans="1:20" s="81" customFormat="1">
      <c r="A65" s="92">
        <v>45698</v>
      </c>
      <c r="B65" s="80">
        <v>0</v>
      </c>
      <c r="C65" s="80">
        <v>0</v>
      </c>
      <c r="D65" s="80">
        <v>0</v>
      </c>
      <c r="E65" s="80">
        <v>0</v>
      </c>
      <c r="F65" s="80">
        <v>0</v>
      </c>
      <c r="G65" s="80">
        <v>0</v>
      </c>
      <c r="H65" s="80">
        <v>0</v>
      </c>
      <c r="I65" s="80">
        <v>0</v>
      </c>
      <c r="J65" s="80">
        <v>0</v>
      </c>
      <c r="K65" s="80">
        <v>0</v>
      </c>
      <c r="L65" s="80">
        <v>0</v>
      </c>
      <c r="M65" s="80">
        <v>0</v>
      </c>
      <c r="N65" s="100">
        <f t="shared" si="4"/>
        <v>0</v>
      </c>
      <c r="O65" s="100">
        <f t="shared" si="5"/>
        <v>0</v>
      </c>
      <c r="P65" s="80">
        <f t="shared" si="6"/>
        <v>0</v>
      </c>
      <c r="Q65" s="105"/>
      <c r="R65" s="105"/>
      <c r="S65" s="105"/>
    </row>
    <row r="66" spans="1:20" s="81" customFormat="1">
      <c r="A66" s="92">
        <v>45699</v>
      </c>
      <c r="B66" s="79">
        <v>7</v>
      </c>
      <c r="C66" s="79">
        <v>0</v>
      </c>
      <c r="D66" s="79">
        <v>27</v>
      </c>
      <c r="E66" s="79">
        <v>0</v>
      </c>
      <c r="F66" s="79">
        <v>0</v>
      </c>
      <c r="G66" s="79">
        <v>0</v>
      </c>
      <c r="H66" s="79">
        <v>0</v>
      </c>
      <c r="I66" s="79">
        <v>0</v>
      </c>
      <c r="J66" s="79">
        <v>0</v>
      </c>
      <c r="K66" s="79">
        <v>0</v>
      </c>
      <c r="L66" s="107">
        <v>13</v>
      </c>
      <c r="M66" s="79">
        <v>0</v>
      </c>
      <c r="N66" s="100">
        <f t="shared" si="4"/>
        <v>34</v>
      </c>
      <c r="O66" s="100">
        <f t="shared" si="5"/>
        <v>13</v>
      </c>
      <c r="P66" s="79">
        <f t="shared" si="6"/>
        <v>47</v>
      </c>
      <c r="Q66" s="105"/>
      <c r="R66" s="105"/>
      <c r="S66" s="105"/>
    </row>
    <row r="67" spans="1:20" s="81" customFormat="1">
      <c r="A67" s="92">
        <v>45700</v>
      </c>
      <c r="B67" s="79">
        <v>10</v>
      </c>
      <c r="C67" s="79">
        <v>0</v>
      </c>
      <c r="D67" s="79">
        <v>9</v>
      </c>
      <c r="E67" s="79">
        <v>0</v>
      </c>
      <c r="F67" s="79">
        <v>0</v>
      </c>
      <c r="G67" s="79">
        <v>0</v>
      </c>
      <c r="H67" s="79">
        <v>1</v>
      </c>
      <c r="I67" s="79">
        <v>0</v>
      </c>
      <c r="J67" s="79">
        <v>0</v>
      </c>
      <c r="K67" s="79">
        <v>0</v>
      </c>
      <c r="L67" s="107">
        <v>21</v>
      </c>
      <c r="M67" s="79">
        <v>0</v>
      </c>
      <c r="N67" s="100">
        <f t="shared" si="4"/>
        <v>20</v>
      </c>
      <c r="O67" s="100">
        <f t="shared" si="5"/>
        <v>21</v>
      </c>
      <c r="P67" s="79">
        <f t="shared" si="6"/>
        <v>41</v>
      </c>
      <c r="Q67" s="105"/>
      <c r="R67" s="105"/>
      <c r="S67" s="105"/>
    </row>
    <row r="68" spans="1:20" s="81" customFormat="1">
      <c r="A68" s="92">
        <v>45701</v>
      </c>
      <c r="B68" s="79">
        <v>8</v>
      </c>
      <c r="C68" s="79">
        <v>0</v>
      </c>
      <c r="D68" s="79">
        <v>12</v>
      </c>
      <c r="E68" s="79">
        <v>0</v>
      </c>
      <c r="F68" s="79">
        <v>0</v>
      </c>
      <c r="G68" s="79">
        <v>0</v>
      </c>
      <c r="H68" s="79">
        <v>0</v>
      </c>
      <c r="I68" s="79">
        <v>0</v>
      </c>
      <c r="J68" s="79">
        <v>0</v>
      </c>
      <c r="K68" s="79">
        <v>0</v>
      </c>
      <c r="L68" s="107">
        <v>16</v>
      </c>
      <c r="M68" s="79">
        <v>0</v>
      </c>
      <c r="N68" s="100">
        <f t="shared" si="4"/>
        <v>20</v>
      </c>
      <c r="O68" s="100">
        <f t="shared" si="5"/>
        <v>16</v>
      </c>
      <c r="P68" s="79">
        <f t="shared" si="6"/>
        <v>36</v>
      </c>
      <c r="Q68" s="105"/>
      <c r="R68" s="105"/>
      <c r="S68" s="105"/>
    </row>
    <row r="69" spans="1:20" s="81" customFormat="1">
      <c r="A69" s="92">
        <v>45702</v>
      </c>
      <c r="B69" s="79">
        <v>15</v>
      </c>
      <c r="C69" s="79">
        <v>0</v>
      </c>
      <c r="D69" s="79">
        <v>63</v>
      </c>
      <c r="E69" s="79">
        <v>0</v>
      </c>
      <c r="F69" s="79">
        <v>4</v>
      </c>
      <c r="G69" s="79">
        <v>0</v>
      </c>
      <c r="H69" s="79">
        <v>0</v>
      </c>
      <c r="I69" s="79">
        <v>0</v>
      </c>
      <c r="J69" s="79">
        <v>0</v>
      </c>
      <c r="K69" s="79">
        <v>0</v>
      </c>
      <c r="L69" s="107">
        <v>19</v>
      </c>
      <c r="M69" s="79">
        <v>0</v>
      </c>
      <c r="N69" s="100">
        <f t="shared" si="4"/>
        <v>82</v>
      </c>
      <c r="O69" s="100">
        <f t="shared" si="5"/>
        <v>19</v>
      </c>
      <c r="P69" s="79">
        <f t="shared" si="6"/>
        <v>101</v>
      </c>
      <c r="Q69" s="105"/>
      <c r="R69" s="105"/>
      <c r="S69" s="105"/>
    </row>
    <row r="70" spans="1:20" s="81" customFormat="1">
      <c r="A70" s="92">
        <v>45703</v>
      </c>
      <c r="B70" s="79">
        <f>329+19</f>
        <v>348</v>
      </c>
      <c r="C70" s="79">
        <v>0</v>
      </c>
      <c r="D70" s="79">
        <v>14</v>
      </c>
      <c r="E70" s="79">
        <v>0</v>
      </c>
      <c r="F70" s="79">
        <v>0</v>
      </c>
      <c r="G70" s="79">
        <v>0</v>
      </c>
      <c r="H70" s="79">
        <v>0</v>
      </c>
      <c r="I70" s="79">
        <v>0</v>
      </c>
      <c r="J70" s="79">
        <v>0</v>
      </c>
      <c r="K70" s="79">
        <v>0</v>
      </c>
      <c r="L70" s="107">
        <v>29</v>
      </c>
      <c r="M70" s="79">
        <v>0</v>
      </c>
      <c r="N70" s="100">
        <f t="shared" si="4"/>
        <v>362</v>
      </c>
      <c r="O70" s="100">
        <f t="shared" si="5"/>
        <v>29</v>
      </c>
      <c r="P70" s="79">
        <f t="shared" si="6"/>
        <v>391</v>
      </c>
      <c r="Q70" s="105"/>
      <c r="R70" s="105"/>
      <c r="S70" s="105"/>
      <c r="T70" s="81" t="s">
        <v>180</v>
      </c>
    </row>
    <row r="71" spans="1:20" s="81" customFormat="1">
      <c r="A71" s="92">
        <v>45704</v>
      </c>
      <c r="B71" s="79">
        <v>0</v>
      </c>
      <c r="C71" s="79">
        <v>0</v>
      </c>
      <c r="D71" s="79">
        <v>0</v>
      </c>
      <c r="E71" s="79">
        <v>0</v>
      </c>
      <c r="F71" s="79">
        <v>0</v>
      </c>
      <c r="G71" s="79">
        <v>0</v>
      </c>
      <c r="H71" s="79">
        <v>0</v>
      </c>
      <c r="I71" s="79">
        <v>0</v>
      </c>
      <c r="J71" s="79">
        <v>0</v>
      </c>
      <c r="K71" s="79">
        <v>0</v>
      </c>
      <c r="L71" s="93">
        <v>53</v>
      </c>
      <c r="M71" s="93">
        <v>14</v>
      </c>
      <c r="N71" s="100">
        <f t="shared" si="4"/>
        <v>0</v>
      </c>
      <c r="O71" s="100">
        <f t="shared" si="5"/>
        <v>67</v>
      </c>
      <c r="P71" s="79">
        <f t="shared" si="6"/>
        <v>67</v>
      </c>
      <c r="Q71" s="105"/>
      <c r="R71" s="105"/>
      <c r="S71" s="105"/>
    </row>
    <row r="72" spans="1:20" s="81" customFormat="1">
      <c r="A72" s="92">
        <v>45705</v>
      </c>
      <c r="B72" s="80">
        <v>0</v>
      </c>
      <c r="C72" s="80">
        <v>0</v>
      </c>
      <c r="D72" s="80">
        <v>0</v>
      </c>
      <c r="E72" s="80">
        <v>0</v>
      </c>
      <c r="F72" s="80">
        <v>0</v>
      </c>
      <c r="G72" s="80">
        <v>0</v>
      </c>
      <c r="H72" s="80">
        <v>0</v>
      </c>
      <c r="I72" s="80">
        <v>0</v>
      </c>
      <c r="J72" s="80">
        <v>0</v>
      </c>
      <c r="K72" s="80">
        <v>0</v>
      </c>
      <c r="L72" s="80">
        <v>0</v>
      </c>
      <c r="M72" s="80">
        <v>0</v>
      </c>
      <c r="N72" s="100">
        <f t="shared" si="4"/>
        <v>0</v>
      </c>
      <c r="O72" s="100">
        <f t="shared" si="5"/>
        <v>0</v>
      </c>
      <c r="P72" s="80">
        <f t="shared" si="6"/>
        <v>0</v>
      </c>
      <c r="Q72" s="105"/>
      <c r="R72" s="105"/>
      <c r="S72" s="105"/>
    </row>
    <row r="73" spans="1:20" s="81" customFormat="1">
      <c r="A73" s="92">
        <v>45706</v>
      </c>
      <c r="B73" s="79">
        <v>14</v>
      </c>
      <c r="C73" s="79">
        <v>0</v>
      </c>
      <c r="D73" s="79">
        <v>7</v>
      </c>
      <c r="E73" s="79">
        <v>0</v>
      </c>
      <c r="F73" s="79">
        <v>0</v>
      </c>
      <c r="G73" s="79">
        <v>0</v>
      </c>
      <c r="H73" s="79">
        <v>2</v>
      </c>
      <c r="I73" s="79">
        <v>0</v>
      </c>
      <c r="J73" s="79">
        <v>0</v>
      </c>
      <c r="K73" s="79">
        <v>0</v>
      </c>
      <c r="L73" s="107">
        <v>2</v>
      </c>
      <c r="M73" s="79">
        <v>0</v>
      </c>
      <c r="N73" s="100">
        <v>21</v>
      </c>
      <c r="O73" s="100">
        <f t="shared" si="5"/>
        <v>2</v>
      </c>
      <c r="P73" s="79">
        <v>23</v>
      </c>
      <c r="Q73" s="105"/>
      <c r="R73" s="105"/>
      <c r="S73" s="105"/>
    </row>
    <row r="74" spans="1:20" s="81" customFormat="1">
      <c r="A74" s="92">
        <v>45707</v>
      </c>
      <c r="B74" s="79">
        <v>13</v>
      </c>
      <c r="C74" s="79">
        <v>0</v>
      </c>
      <c r="D74" s="79">
        <v>19</v>
      </c>
      <c r="E74" s="79">
        <v>0</v>
      </c>
      <c r="F74" s="79">
        <v>2</v>
      </c>
      <c r="G74" s="79">
        <v>0</v>
      </c>
      <c r="H74" s="79">
        <v>0</v>
      </c>
      <c r="I74" s="79">
        <v>0</v>
      </c>
      <c r="J74" s="79">
        <v>0</v>
      </c>
      <c r="K74" s="79">
        <v>0</v>
      </c>
      <c r="L74" s="107">
        <v>9</v>
      </c>
      <c r="M74" s="79">
        <v>0</v>
      </c>
      <c r="N74" s="100">
        <f t="shared" si="4"/>
        <v>34</v>
      </c>
      <c r="O74" s="100">
        <f t="shared" si="5"/>
        <v>9</v>
      </c>
      <c r="P74" s="79">
        <f t="shared" ref="P74:P83" si="7">SUM(B74:M74)</f>
        <v>43</v>
      </c>
      <c r="Q74" s="105"/>
      <c r="R74" s="105"/>
      <c r="S74" s="105"/>
    </row>
    <row r="75" spans="1:20" s="81" customFormat="1">
      <c r="A75" s="92">
        <v>45708</v>
      </c>
      <c r="B75" s="79">
        <v>7</v>
      </c>
      <c r="C75" s="79">
        <v>0</v>
      </c>
      <c r="D75" s="79">
        <v>11</v>
      </c>
      <c r="E75" s="79">
        <v>0</v>
      </c>
      <c r="F75" s="79">
        <v>0</v>
      </c>
      <c r="G75" s="79">
        <v>0</v>
      </c>
      <c r="H75" s="79">
        <v>0</v>
      </c>
      <c r="I75" s="79">
        <v>0</v>
      </c>
      <c r="J75" s="79">
        <v>1</v>
      </c>
      <c r="K75" s="79">
        <v>0</v>
      </c>
      <c r="L75" s="107">
        <f>6+48</f>
        <v>54</v>
      </c>
      <c r="M75" s="79">
        <v>0</v>
      </c>
      <c r="N75" s="100">
        <f t="shared" si="4"/>
        <v>19</v>
      </c>
      <c r="O75" s="100">
        <f t="shared" si="5"/>
        <v>54</v>
      </c>
      <c r="P75" s="79">
        <f t="shared" si="7"/>
        <v>73</v>
      </c>
      <c r="Q75" s="105"/>
      <c r="R75" s="105"/>
      <c r="S75" s="105"/>
      <c r="T75" s="81" t="s">
        <v>181</v>
      </c>
    </row>
    <row r="76" spans="1:20" s="81" customFormat="1">
      <c r="A76" s="92">
        <v>45709</v>
      </c>
      <c r="B76" s="79">
        <v>7</v>
      </c>
      <c r="C76" s="79">
        <v>0</v>
      </c>
      <c r="D76" s="79">
        <v>6</v>
      </c>
      <c r="E76" s="79">
        <v>0</v>
      </c>
      <c r="F76" s="79">
        <v>0</v>
      </c>
      <c r="G76" s="79">
        <v>0</v>
      </c>
      <c r="H76" s="79">
        <v>0</v>
      </c>
      <c r="I76" s="79">
        <v>0</v>
      </c>
      <c r="J76" s="79">
        <v>0</v>
      </c>
      <c r="K76" s="79">
        <v>0</v>
      </c>
      <c r="L76" s="107">
        <v>11</v>
      </c>
      <c r="M76" s="79">
        <v>0</v>
      </c>
      <c r="N76" s="100">
        <f t="shared" si="4"/>
        <v>13</v>
      </c>
      <c r="O76" s="100">
        <f t="shared" si="5"/>
        <v>11</v>
      </c>
      <c r="P76" s="79">
        <f t="shared" si="7"/>
        <v>24</v>
      </c>
      <c r="Q76" s="105"/>
      <c r="R76" s="105"/>
      <c r="S76" s="105"/>
    </row>
    <row r="77" spans="1:20" s="81" customFormat="1">
      <c r="A77" s="92">
        <v>45710</v>
      </c>
      <c r="B77" s="79">
        <v>44</v>
      </c>
      <c r="C77" s="79">
        <v>0</v>
      </c>
      <c r="D77" s="79">
        <v>9</v>
      </c>
      <c r="E77" s="79">
        <v>0</v>
      </c>
      <c r="F77" s="79">
        <v>1</v>
      </c>
      <c r="G77" s="79">
        <v>0</v>
      </c>
      <c r="H77" s="79">
        <v>2</v>
      </c>
      <c r="I77" s="79">
        <v>0</v>
      </c>
      <c r="J77" s="79">
        <v>0</v>
      </c>
      <c r="K77" s="79">
        <v>0</v>
      </c>
      <c r="L77" s="107">
        <v>39</v>
      </c>
      <c r="M77" s="79">
        <v>0</v>
      </c>
      <c r="N77" s="100">
        <f t="shared" si="4"/>
        <v>56</v>
      </c>
      <c r="O77" s="100">
        <f t="shared" si="5"/>
        <v>39</v>
      </c>
      <c r="P77" s="79">
        <f t="shared" si="7"/>
        <v>95</v>
      </c>
      <c r="Q77" s="105"/>
      <c r="R77" s="105"/>
      <c r="S77" s="105"/>
    </row>
    <row r="78" spans="1:20" s="81" customFormat="1">
      <c r="A78" s="92">
        <v>45711</v>
      </c>
      <c r="B78" s="79">
        <v>0</v>
      </c>
      <c r="C78" s="79">
        <v>0</v>
      </c>
      <c r="D78" s="79">
        <v>0</v>
      </c>
      <c r="E78" s="79">
        <v>0</v>
      </c>
      <c r="F78" s="79">
        <v>0</v>
      </c>
      <c r="G78" s="79">
        <v>0</v>
      </c>
      <c r="H78" s="79">
        <v>0</v>
      </c>
      <c r="I78" s="79">
        <v>0</v>
      </c>
      <c r="J78" s="79">
        <v>0</v>
      </c>
      <c r="K78" s="79">
        <v>0</v>
      </c>
      <c r="L78" s="93">
        <v>78</v>
      </c>
      <c r="M78" s="93">
        <v>8</v>
      </c>
      <c r="N78" s="100">
        <f t="shared" si="4"/>
        <v>0</v>
      </c>
      <c r="O78" s="100">
        <f t="shared" si="5"/>
        <v>86</v>
      </c>
      <c r="P78" s="79">
        <f t="shared" si="7"/>
        <v>86</v>
      </c>
      <c r="Q78" s="105"/>
      <c r="R78" s="105"/>
      <c r="S78" s="105"/>
    </row>
    <row r="79" spans="1:20" s="81" customFormat="1">
      <c r="A79" s="92">
        <v>45712</v>
      </c>
      <c r="B79" s="80">
        <v>0</v>
      </c>
      <c r="C79" s="80">
        <v>0</v>
      </c>
      <c r="D79" s="80">
        <v>0</v>
      </c>
      <c r="E79" s="80">
        <v>0</v>
      </c>
      <c r="F79" s="80">
        <v>0</v>
      </c>
      <c r="G79" s="80">
        <v>0</v>
      </c>
      <c r="H79" s="80">
        <v>0</v>
      </c>
      <c r="I79" s="80">
        <v>0</v>
      </c>
      <c r="J79" s="80">
        <v>0</v>
      </c>
      <c r="K79" s="80">
        <v>0</v>
      </c>
      <c r="L79" s="80">
        <v>0</v>
      </c>
      <c r="M79" s="80">
        <v>0</v>
      </c>
      <c r="N79" s="100">
        <f t="shared" si="4"/>
        <v>0</v>
      </c>
      <c r="O79" s="100">
        <f t="shared" si="5"/>
        <v>0</v>
      </c>
      <c r="P79" s="80">
        <f t="shared" si="7"/>
        <v>0</v>
      </c>
      <c r="Q79" s="105"/>
      <c r="R79" s="105"/>
      <c r="S79" s="105"/>
    </row>
    <row r="80" spans="1:20" s="81" customFormat="1">
      <c r="A80" s="92">
        <v>45713</v>
      </c>
      <c r="B80" s="79">
        <v>9</v>
      </c>
      <c r="C80" s="79">
        <v>0</v>
      </c>
      <c r="D80" s="79">
        <v>3</v>
      </c>
      <c r="E80" s="79">
        <v>0</v>
      </c>
      <c r="F80" s="79">
        <v>0</v>
      </c>
      <c r="G80" s="79">
        <v>0</v>
      </c>
      <c r="H80" s="79">
        <v>0</v>
      </c>
      <c r="I80" s="79">
        <v>0</v>
      </c>
      <c r="J80" s="79">
        <v>0</v>
      </c>
      <c r="K80" s="79">
        <v>0</v>
      </c>
      <c r="L80" s="107">
        <v>16</v>
      </c>
      <c r="M80" s="79">
        <v>0</v>
      </c>
      <c r="N80" s="100">
        <f t="shared" si="4"/>
        <v>12</v>
      </c>
      <c r="O80" s="100">
        <f t="shared" si="5"/>
        <v>16</v>
      </c>
      <c r="P80" s="79">
        <f t="shared" si="7"/>
        <v>28</v>
      </c>
      <c r="Q80" s="112"/>
      <c r="R80" s="112"/>
      <c r="S80" s="112"/>
      <c r="T80" s="81" t="s">
        <v>182</v>
      </c>
    </row>
    <row r="81" spans="1:20" s="81" customFormat="1">
      <c r="A81" s="92">
        <v>45714</v>
      </c>
      <c r="B81" s="79">
        <v>3</v>
      </c>
      <c r="C81" s="79">
        <v>0</v>
      </c>
      <c r="D81" s="79">
        <v>2</v>
      </c>
      <c r="E81" s="79">
        <v>0</v>
      </c>
      <c r="F81" s="79">
        <v>0</v>
      </c>
      <c r="G81" s="79">
        <v>0</v>
      </c>
      <c r="H81" s="79">
        <v>1</v>
      </c>
      <c r="I81" s="79">
        <v>0</v>
      </c>
      <c r="J81" s="79">
        <v>1</v>
      </c>
      <c r="K81" s="79">
        <v>0</v>
      </c>
      <c r="L81" s="107">
        <v>4</v>
      </c>
      <c r="M81" s="79">
        <v>0</v>
      </c>
      <c r="N81" s="100">
        <f t="shared" si="4"/>
        <v>7</v>
      </c>
      <c r="O81" s="100">
        <f t="shared" si="5"/>
        <v>4</v>
      </c>
      <c r="P81" s="79">
        <f t="shared" si="7"/>
        <v>11</v>
      </c>
      <c r="Q81" s="105"/>
      <c r="R81" s="105"/>
      <c r="S81" s="105"/>
    </row>
    <row r="82" spans="1:20" s="81" customFormat="1">
      <c r="A82" s="92">
        <v>45715</v>
      </c>
      <c r="B82" s="79">
        <v>0</v>
      </c>
      <c r="C82" s="79">
        <v>0</v>
      </c>
      <c r="D82" s="79">
        <v>14</v>
      </c>
      <c r="E82" s="79">
        <v>0</v>
      </c>
      <c r="F82" s="79">
        <v>0</v>
      </c>
      <c r="G82" s="79">
        <v>0</v>
      </c>
      <c r="H82" s="79">
        <v>0</v>
      </c>
      <c r="I82" s="79">
        <v>0</v>
      </c>
      <c r="J82" s="79">
        <v>0</v>
      </c>
      <c r="K82" s="79">
        <v>0</v>
      </c>
      <c r="L82" s="107">
        <v>42</v>
      </c>
      <c r="M82" s="79">
        <v>0</v>
      </c>
      <c r="N82" s="100">
        <f t="shared" si="4"/>
        <v>14</v>
      </c>
      <c r="O82" s="100">
        <f t="shared" si="5"/>
        <v>42</v>
      </c>
      <c r="P82" s="79">
        <f t="shared" si="7"/>
        <v>56</v>
      </c>
      <c r="Q82" s="105"/>
      <c r="R82" s="105"/>
      <c r="S82" s="105"/>
    </row>
    <row r="83" spans="1:20" s="81" customFormat="1" ht="15.75" thickBot="1">
      <c r="A83" s="92">
        <v>45716</v>
      </c>
      <c r="B83" s="79">
        <v>11</v>
      </c>
      <c r="C83" s="79">
        <v>0</v>
      </c>
      <c r="D83" s="79">
        <v>19</v>
      </c>
      <c r="E83" s="79">
        <v>0</v>
      </c>
      <c r="F83" s="79">
        <v>1</v>
      </c>
      <c r="G83" s="79">
        <v>0</v>
      </c>
      <c r="H83" s="79">
        <v>0</v>
      </c>
      <c r="I83" s="79">
        <v>0</v>
      </c>
      <c r="J83" s="79">
        <v>0</v>
      </c>
      <c r="K83" s="79">
        <v>0</v>
      </c>
      <c r="L83" s="107">
        <v>176</v>
      </c>
      <c r="M83" s="79">
        <v>0</v>
      </c>
      <c r="N83" s="100">
        <v>87</v>
      </c>
      <c r="O83" s="100">
        <f t="shared" si="5"/>
        <v>176</v>
      </c>
      <c r="P83" s="79">
        <f t="shared" si="7"/>
        <v>207</v>
      </c>
      <c r="Q83" s="108">
        <v>118</v>
      </c>
      <c r="R83" s="108">
        <v>56</v>
      </c>
      <c r="S83" s="108">
        <v>174</v>
      </c>
      <c r="T83" s="81" t="s">
        <v>183</v>
      </c>
    </row>
    <row r="84" spans="1:20" s="81" customFormat="1" ht="16.5" thickTop="1" thickBot="1">
      <c r="A84" s="96" t="s">
        <v>168</v>
      </c>
      <c r="B84" s="97">
        <f t="shared" ref="B84:O84" si="8">SUM(B56:B83)</f>
        <v>570</v>
      </c>
      <c r="C84" s="97">
        <f t="shared" si="8"/>
        <v>0</v>
      </c>
      <c r="D84" s="97">
        <f t="shared" si="8"/>
        <v>347</v>
      </c>
      <c r="E84" s="97">
        <f t="shared" si="8"/>
        <v>0</v>
      </c>
      <c r="F84" s="97">
        <f t="shared" si="8"/>
        <v>11</v>
      </c>
      <c r="G84" s="97">
        <f t="shared" si="8"/>
        <v>0</v>
      </c>
      <c r="H84" s="97">
        <f t="shared" si="8"/>
        <v>14</v>
      </c>
      <c r="I84" s="97">
        <f t="shared" si="8"/>
        <v>0</v>
      </c>
      <c r="J84" s="97">
        <f t="shared" si="8"/>
        <v>6</v>
      </c>
      <c r="K84" s="97">
        <f t="shared" si="8"/>
        <v>0</v>
      </c>
      <c r="L84" s="97">
        <f t="shared" si="8"/>
        <v>3204</v>
      </c>
      <c r="M84" s="97">
        <f t="shared" si="8"/>
        <v>42</v>
      </c>
      <c r="N84" s="97">
        <f t="shared" si="8"/>
        <v>1002</v>
      </c>
      <c r="O84" s="97">
        <f t="shared" si="8"/>
        <v>3246</v>
      </c>
      <c r="P84" s="97">
        <f>SUM(P56:P83)</f>
        <v>4192</v>
      </c>
      <c r="Q84" s="110"/>
      <c r="R84" s="110"/>
      <c r="S84" s="110"/>
    </row>
    <row r="85" spans="1:20" s="81" customFormat="1" ht="15.75" thickTop="1">
      <c r="A85" s="91">
        <v>45717</v>
      </c>
      <c r="B85" s="79">
        <v>23</v>
      </c>
      <c r="C85" s="79">
        <v>0</v>
      </c>
      <c r="D85" s="79">
        <v>8</v>
      </c>
      <c r="E85" s="79">
        <v>0</v>
      </c>
      <c r="F85" s="79">
        <v>0</v>
      </c>
      <c r="G85" s="79">
        <v>0</v>
      </c>
      <c r="H85" s="79">
        <v>5</v>
      </c>
      <c r="I85" s="79">
        <v>0</v>
      </c>
      <c r="J85" s="79">
        <v>2</v>
      </c>
      <c r="K85" s="79">
        <v>0</v>
      </c>
      <c r="L85" s="107">
        <v>22</v>
      </c>
      <c r="M85" s="79">
        <v>0</v>
      </c>
      <c r="N85" s="100">
        <f t="shared" ref="N85" si="9">SUM(B85:K85)</f>
        <v>38</v>
      </c>
      <c r="O85" s="100">
        <f t="shared" ref="O85" si="10">+L85+M85</f>
        <v>22</v>
      </c>
      <c r="P85" s="79">
        <f t="shared" ref="P85:P115" si="11">SUM(B85:M85)</f>
        <v>60</v>
      </c>
      <c r="Q85" s="105"/>
      <c r="R85" s="105"/>
      <c r="S85" s="105"/>
    </row>
    <row r="86" spans="1:20" s="81" customFormat="1">
      <c r="A86" s="92">
        <v>45718</v>
      </c>
      <c r="B86" s="79">
        <v>0</v>
      </c>
      <c r="C86" s="79">
        <v>0</v>
      </c>
      <c r="D86" s="79">
        <v>0</v>
      </c>
      <c r="E86" s="79">
        <v>0</v>
      </c>
      <c r="F86" s="79">
        <v>0</v>
      </c>
      <c r="G86" s="79">
        <v>0</v>
      </c>
      <c r="H86" s="79">
        <v>0</v>
      </c>
      <c r="I86" s="79">
        <v>0</v>
      </c>
      <c r="J86" s="79">
        <v>0</v>
      </c>
      <c r="K86" s="79">
        <v>0</v>
      </c>
      <c r="L86" s="93">
        <v>44</v>
      </c>
      <c r="M86" s="93">
        <v>2</v>
      </c>
      <c r="N86" s="100">
        <f t="shared" ref="N86:N115" si="12">SUM(B86:K86)</f>
        <v>0</v>
      </c>
      <c r="O86" s="100">
        <f t="shared" ref="O86:O115" si="13">+L86+M86</f>
        <v>46</v>
      </c>
      <c r="P86" s="79">
        <f t="shared" si="11"/>
        <v>46</v>
      </c>
      <c r="Q86" s="105"/>
      <c r="R86" s="105"/>
      <c r="S86" s="106"/>
    </row>
    <row r="87" spans="1:20" s="81" customFormat="1">
      <c r="A87" s="92">
        <v>45719</v>
      </c>
      <c r="B87" s="80">
        <v>0</v>
      </c>
      <c r="C87" s="80">
        <v>0</v>
      </c>
      <c r="D87" s="80">
        <v>0</v>
      </c>
      <c r="E87" s="80">
        <v>0</v>
      </c>
      <c r="F87" s="80">
        <v>0</v>
      </c>
      <c r="G87" s="80">
        <v>0</v>
      </c>
      <c r="H87" s="80">
        <v>0</v>
      </c>
      <c r="I87" s="80">
        <v>0</v>
      </c>
      <c r="J87" s="80">
        <v>0</v>
      </c>
      <c r="K87" s="80">
        <v>0</v>
      </c>
      <c r="L87" s="80">
        <v>0</v>
      </c>
      <c r="M87" s="80">
        <v>0</v>
      </c>
      <c r="N87" s="100">
        <f t="shared" si="12"/>
        <v>0</v>
      </c>
      <c r="O87" s="100">
        <f t="shared" si="13"/>
        <v>0</v>
      </c>
      <c r="P87" s="80">
        <f t="shared" si="11"/>
        <v>0</v>
      </c>
      <c r="Q87" s="105"/>
      <c r="R87" s="105"/>
      <c r="S87" s="105"/>
    </row>
    <row r="88" spans="1:20" s="81" customFormat="1">
      <c r="A88" s="92">
        <v>45720</v>
      </c>
      <c r="B88" s="79">
        <v>5</v>
      </c>
      <c r="C88" s="79">
        <v>0</v>
      </c>
      <c r="D88" s="79">
        <v>19</v>
      </c>
      <c r="E88" s="79">
        <v>0</v>
      </c>
      <c r="F88" s="79">
        <v>0</v>
      </c>
      <c r="G88" s="79">
        <v>0</v>
      </c>
      <c r="H88" s="79">
        <v>0</v>
      </c>
      <c r="I88" s="79">
        <v>0</v>
      </c>
      <c r="J88" s="79">
        <v>0</v>
      </c>
      <c r="K88" s="79">
        <v>0</v>
      </c>
      <c r="L88" s="107">
        <v>21</v>
      </c>
      <c r="M88" s="79">
        <v>0</v>
      </c>
      <c r="N88" s="100">
        <f t="shared" si="12"/>
        <v>24</v>
      </c>
      <c r="O88" s="100">
        <f t="shared" si="13"/>
        <v>21</v>
      </c>
      <c r="P88" s="79">
        <f t="shared" si="11"/>
        <v>45</v>
      </c>
      <c r="Q88" s="105"/>
      <c r="R88" s="105"/>
      <c r="S88" s="106"/>
    </row>
    <row r="89" spans="1:20" s="81" customFormat="1">
      <c r="A89" s="92">
        <v>45721</v>
      </c>
      <c r="B89" s="79">
        <v>1</v>
      </c>
      <c r="C89" s="79">
        <v>0</v>
      </c>
      <c r="D89" s="79">
        <v>5</v>
      </c>
      <c r="E89" s="79">
        <v>0</v>
      </c>
      <c r="F89" s="79">
        <v>0</v>
      </c>
      <c r="G89" s="79">
        <v>0</v>
      </c>
      <c r="H89" s="79">
        <v>0</v>
      </c>
      <c r="I89" s="79">
        <v>0</v>
      </c>
      <c r="J89" s="79">
        <v>0</v>
      </c>
      <c r="K89" s="79">
        <v>0</v>
      </c>
      <c r="L89" s="107">
        <v>8</v>
      </c>
      <c r="M89" s="79">
        <v>0</v>
      </c>
      <c r="N89" s="100">
        <f t="shared" si="12"/>
        <v>6</v>
      </c>
      <c r="O89" s="100">
        <f t="shared" si="13"/>
        <v>8</v>
      </c>
      <c r="P89" s="79">
        <f t="shared" si="11"/>
        <v>14</v>
      </c>
      <c r="Q89" s="105"/>
      <c r="R89" s="105"/>
      <c r="S89" s="105"/>
    </row>
    <row r="90" spans="1:20" s="81" customFormat="1">
      <c r="A90" s="92">
        <v>45722</v>
      </c>
      <c r="B90" s="79">
        <v>0</v>
      </c>
      <c r="C90" s="79">
        <v>0</v>
      </c>
      <c r="D90" s="79">
        <v>2</v>
      </c>
      <c r="E90" s="79">
        <v>0</v>
      </c>
      <c r="F90" s="79">
        <v>1</v>
      </c>
      <c r="G90" s="79">
        <v>0</v>
      </c>
      <c r="H90" s="79">
        <v>0</v>
      </c>
      <c r="I90" s="79">
        <v>0</v>
      </c>
      <c r="J90" s="79">
        <v>0</v>
      </c>
      <c r="K90" s="79">
        <v>0</v>
      </c>
      <c r="L90" s="107">
        <v>3</v>
      </c>
      <c r="M90" s="79">
        <v>0</v>
      </c>
      <c r="N90" s="100">
        <f t="shared" si="12"/>
        <v>3</v>
      </c>
      <c r="O90" s="100">
        <f t="shared" si="13"/>
        <v>3</v>
      </c>
      <c r="P90" s="79">
        <f t="shared" si="11"/>
        <v>6</v>
      </c>
      <c r="Q90" s="105"/>
      <c r="R90" s="105"/>
      <c r="S90" s="106"/>
    </row>
    <row r="91" spans="1:20" s="81" customFormat="1">
      <c r="A91" s="92">
        <v>45723</v>
      </c>
      <c r="B91" s="79">
        <v>0</v>
      </c>
      <c r="C91" s="79">
        <v>0</v>
      </c>
      <c r="D91" s="79">
        <v>18</v>
      </c>
      <c r="E91" s="79">
        <v>0</v>
      </c>
      <c r="F91" s="79">
        <v>0</v>
      </c>
      <c r="G91" s="79">
        <v>0</v>
      </c>
      <c r="H91" s="79">
        <v>2</v>
      </c>
      <c r="I91" s="79">
        <v>0</v>
      </c>
      <c r="J91" s="79">
        <v>2</v>
      </c>
      <c r="K91" s="79">
        <v>0</v>
      </c>
      <c r="L91" s="107">
        <f>18+183</f>
        <v>201</v>
      </c>
      <c r="M91" s="79">
        <v>0</v>
      </c>
      <c r="N91" s="100">
        <f>SUM(B91:K91)</f>
        <v>22</v>
      </c>
      <c r="O91" s="100">
        <f t="shared" si="13"/>
        <v>201</v>
      </c>
      <c r="P91" s="79">
        <f t="shared" si="11"/>
        <v>223</v>
      </c>
      <c r="Q91" s="105"/>
      <c r="R91" s="105"/>
      <c r="S91" s="105"/>
      <c r="T91" s="81" t="s">
        <v>96</v>
      </c>
    </row>
    <row r="92" spans="1:20" s="81" customFormat="1">
      <c r="A92" s="92">
        <v>45724</v>
      </c>
      <c r="B92" s="79">
        <v>19</v>
      </c>
      <c r="C92" s="79">
        <v>0</v>
      </c>
      <c r="D92" s="79">
        <v>2</v>
      </c>
      <c r="E92" s="79">
        <v>0</v>
      </c>
      <c r="F92" s="79">
        <v>1</v>
      </c>
      <c r="G92" s="79">
        <v>0</v>
      </c>
      <c r="H92" s="79">
        <v>0</v>
      </c>
      <c r="I92" s="79">
        <v>0</v>
      </c>
      <c r="J92" s="79">
        <v>2</v>
      </c>
      <c r="K92" s="79">
        <v>0</v>
      </c>
      <c r="L92" s="107">
        <v>11</v>
      </c>
      <c r="M92" s="79">
        <v>0</v>
      </c>
      <c r="N92" s="100">
        <f t="shared" si="12"/>
        <v>24</v>
      </c>
      <c r="O92" s="100">
        <f t="shared" si="13"/>
        <v>11</v>
      </c>
      <c r="P92" s="79">
        <f t="shared" si="11"/>
        <v>35</v>
      </c>
      <c r="Q92" s="105"/>
      <c r="R92" s="105"/>
      <c r="S92" s="106"/>
    </row>
    <row r="93" spans="1:20" s="81" customFormat="1">
      <c r="A93" s="92">
        <v>45725</v>
      </c>
      <c r="B93" s="79">
        <v>0</v>
      </c>
      <c r="C93" s="79">
        <v>0</v>
      </c>
      <c r="D93" s="79">
        <v>0</v>
      </c>
      <c r="E93" s="79">
        <v>0</v>
      </c>
      <c r="F93" s="79">
        <v>0</v>
      </c>
      <c r="G93" s="79">
        <v>0</v>
      </c>
      <c r="H93" s="79">
        <v>0</v>
      </c>
      <c r="I93" s="79">
        <v>0</v>
      </c>
      <c r="J93" s="79">
        <v>0</v>
      </c>
      <c r="K93" s="79">
        <v>0</v>
      </c>
      <c r="L93" s="93">
        <v>72</v>
      </c>
      <c r="M93" s="93">
        <v>6</v>
      </c>
      <c r="N93" s="100">
        <f t="shared" si="12"/>
        <v>0</v>
      </c>
      <c r="O93" s="100">
        <f t="shared" si="13"/>
        <v>78</v>
      </c>
      <c r="P93" s="79">
        <f t="shared" si="11"/>
        <v>78</v>
      </c>
      <c r="Q93" s="105"/>
      <c r="R93" s="105"/>
      <c r="S93" s="105"/>
    </row>
    <row r="94" spans="1:20" s="81" customFormat="1">
      <c r="A94" s="92">
        <v>45726</v>
      </c>
      <c r="B94" s="80">
        <v>0</v>
      </c>
      <c r="C94" s="80">
        <v>0</v>
      </c>
      <c r="D94" s="80">
        <v>0</v>
      </c>
      <c r="E94" s="80">
        <v>0</v>
      </c>
      <c r="F94" s="80">
        <v>0</v>
      </c>
      <c r="G94" s="80">
        <v>0</v>
      </c>
      <c r="H94" s="80">
        <v>0</v>
      </c>
      <c r="I94" s="80">
        <v>0</v>
      </c>
      <c r="J94" s="80">
        <v>0</v>
      </c>
      <c r="K94" s="80">
        <v>0</v>
      </c>
      <c r="L94" s="80">
        <v>0</v>
      </c>
      <c r="M94" s="80">
        <v>0</v>
      </c>
      <c r="N94" s="100">
        <f t="shared" si="12"/>
        <v>0</v>
      </c>
      <c r="O94" s="100">
        <f t="shared" si="13"/>
        <v>0</v>
      </c>
      <c r="P94" s="80">
        <f t="shared" si="11"/>
        <v>0</v>
      </c>
      <c r="Q94" s="105"/>
      <c r="R94" s="105"/>
      <c r="S94" s="106"/>
    </row>
    <row r="95" spans="1:20" s="81" customFormat="1">
      <c r="A95" s="92">
        <v>45727</v>
      </c>
      <c r="B95" s="79">
        <v>2</v>
      </c>
      <c r="C95" s="79">
        <v>0</v>
      </c>
      <c r="D95" s="79">
        <v>5</v>
      </c>
      <c r="E95" s="79">
        <v>0</v>
      </c>
      <c r="F95" s="79">
        <v>0</v>
      </c>
      <c r="G95" s="79">
        <v>0</v>
      </c>
      <c r="H95" s="79">
        <v>0</v>
      </c>
      <c r="I95" s="79">
        <v>0</v>
      </c>
      <c r="J95" s="79">
        <v>0</v>
      </c>
      <c r="K95" s="79">
        <v>0</v>
      </c>
      <c r="L95" s="107">
        <v>9</v>
      </c>
      <c r="M95" s="79">
        <v>0</v>
      </c>
      <c r="N95" s="100">
        <f t="shared" si="12"/>
        <v>7</v>
      </c>
      <c r="O95" s="100">
        <f t="shared" si="13"/>
        <v>9</v>
      </c>
      <c r="P95" s="79">
        <f t="shared" si="11"/>
        <v>16</v>
      </c>
      <c r="Q95" s="105"/>
      <c r="R95" s="105"/>
      <c r="S95" s="105"/>
      <c r="T95" s="81" t="s">
        <v>184</v>
      </c>
    </row>
    <row r="96" spans="1:20" s="81" customFormat="1">
      <c r="A96" s="92">
        <v>45728</v>
      </c>
      <c r="B96" s="79">
        <v>4</v>
      </c>
      <c r="C96" s="79">
        <v>0</v>
      </c>
      <c r="D96" s="79">
        <v>1</v>
      </c>
      <c r="E96" s="79">
        <v>0</v>
      </c>
      <c r="F96" s="79">
        <v>0</v>
      </c>
      <c r="G96" s="79">
        <v>0</v>
      </c>
      <c r="H96" s="79">
        <v>0</v>
      </c>
      <c r="I96" s="79">
        <v>0</v>
      </c>
      <c r="J96" s="79">
        <v>0</v>
      </c>
      <c r="K96" s="79">
        <v>0</v>
      </c>
      <c r="L96" s="107">
        <f>5+28</f>
        <v>33</v>
      </c>
      <c r="M96" s="79">
        <v>0</v>
      </c>
      <c r="N96" s="100">
        <f t="shared" si="12"/>
        <v>5</v>
      </c>
      <c r="O96" s="100">
        <f t="shared" si="13"/>
        <v>33</v>
      </c>
      <c r="P96" s="79">
        <f t="shared" si="11"/>
        <v>38</v>
      </c>
      <c r="Q96" s="105"/>
      <c r="R96" s="105"/>
      <c r="S96" s="106"/>
    </row>
    <row r="97" spans="1:20" s="81" customFormat="1">
      <c r="A97" s="92">
        <v>45729</v>
      </c>
      <c r="B97" s="79">
        <v>5</v>
      </c>
      <c r="C97" s="79">
        <v>0</v>
      </c>
      <c r="D97" s="79">
        <v>2</v>
      </c>
      <c r="E97" s="79">
        <v>0</v>
      </c>
      <c r="F97" s="79">
        <v>0</v>
      </c>
      <c r="G97" s="79">
        <v>0</v>
      </c>
      <c r="H97" s="79">
        <v>0</v>
      </c>
      <c r="I97" s="79">
        <v>0</v>
      </c>
      <c r="J97" s="79">
        <v>0</v>
      </c>
      <c r="K97" s="79">
        <v>0</v>
      </c>
      <c r="L97" s="107">
        <v>10</v>
      </c>
      <c r="M97" s="79">
        <v>0</v>
      </c>
      <c r="N97" s="100">
        <f t="shared" si="12"/>
        <v>7</v>
      </c>
      <c r="O97" s="100">
        <f t="shared" si="13"/>
        <v>10</v>
      </c>
      <c r="P97" s="79">
        <f t="shared" si="11"/>
        <v>17</v>
      </c>
      <c r="Q97" s="105"/>
      <c r="R97" s="105"/>
      <c r="S97" s="105"/>
    </row>
    <row r="98" spans="1:20" s="81" customFormat="1">
      <c r="A98" s="92">
        <v>45730</v>
      </c>
      <c r="B98" s="79">
        <v>5</v>
      </c>
      <c r="C98" s="79">
        <v>0</v>
      </c>
      <c r="D98" s="79">
        <v>21</v>
      </c>
      <c r="E98" s="79">
        <v>0</v>
      </c>
      <c r="F98" s="79">
        <v>3</v>
      </c>
      <c r="G98" s="79">
        <v>0</v>
      </c>
      <c r="H98" s="79">
        <v>2</v>
      </c>
      <c r="I98" s="79">
        <v>0</v>
      </c>
      <c r="J98" s="79">
        <v>0</v>
      </c>
      <c r="K98" s="79">
        <v>0</v>
      </c>
      <c r="L98" s="107">
        <v>8</v>
      </c>
      <c r="M98" s="79">
        <v>0</v>
      </c>
      <c r="N98" s="100">
        <f t="shared" si="12"/>
        <v>31</v>
      </c>
      <c r="O98" s="100">
        <f t="shared" si="13"/>
        <v>8</v>
      </c>
      <c r="P98" s="79">
        <f t="shared" si="11"/>
        <v>39</v>
      </c>
      <c r="Q98" s="105"/>
      <c r="R98" s="105"/>
      <c r="S98" s="106"/>
    </row>
    <row r="99" spans="1:20" s="81" customFormat="1">
      <c r="A99" s="92">
        <v>45731</v>
      </c>
      <c r="B99" s="79">
        <v>0</v>
      </c>
      <c r="C99" s="79">
        <v>0</v>
      </c>
      <c r="D99" s="79">
        <v>0</v>
      </c>
      <c r="E99" s="79">
        <v>0</v>
      </c>
      <c r="F99" s="79">
        <v>0</v>
      </c>
      <c r="G99" s="79">
        <v>0</v>
      </c>
      <c r="H99" s="79">
        <v>0</v>
      </c>
      <c r="I99" s="79">
        <v>0</v>
      </c>
      <c r="J99" s="79">
        <v>0</v>
      </c>
      <c r="K99" s="79">
        <v>0</v>
      </c>
      <c r="L99" s="79">
        <f>348+29</f>
        <v>377</v>
      </c>
      <c r="M99" s="79">
        <v>32</v>
      </c>
      <c r="N99" s="100">
        <f t="shared" si="12"/>
        <v>0</v>
      </c>
      <c r="O99" s="100">
        <f t="shared" si="13"/>
        <v>409</v>
      </c>
      <c r="P99" s="79">
        <f t="shared" si="11"/>
        <v>409</v>
      </c>
      <c r="Q99" s="105"/>
      <c r="R99" s="105"/>
      <c r="S99" s="105"/>
      <c r="T99" s="81" t="s">
        <v>185</v>
      </c>
    </row>
    <row r="100" spans="1:20" s="81" customFormat="1">
      <c r="A100" s="92">
        <v>45732</v>
      </c>
      <c r="B100" s="79">
        <v>0</v>
      </c>
      <c r="C100" s="79">
        <v>0</v>
      </c>
      <c r="D100" s="79">
        <v>0</v>
      </c>
      <c r="E100" s="79">
        <v>0</v>
      </c>
      <c r="F100" s="79">
        <v>0</v>
      </c>
      <c r="G100" s="79">
        <v>0</v>
      </c>
      <c r="H100" s="79">
        <v>0</v>
      </c>
      <c r="I100" s="79">
        <v>0</v>
      </c>
      <c r="J100" s="79">
        <v>0</v>
      </c>
      <c r="K100" s="79">
        <v>0</v>
      </c>
      <c r="L100" s="93">
        <v>28</v>
      </c>
      <c r="M100" s="93">
        <v>5</v>
      </c>
      <c r="N100" s="100">
        <f t="shared" si="12"/>
        <v>0</v>
      </c>
      <c r="O100" s="100">
        <f t="shared" si="13"/>
        <v>33</v>
      </c>
      <c r="P100" s="79">
        <f t="shared" si="11"/>
        <v>33</v>
      </c>
      <c r="Q100" s="105"/>
      <c r="R100" s="105"/>
      <c r="S100" s="106"/>
    </row>
    <row r="101" spans="1:20" s="81" customFormat="1">
      <c r="A101" s="92">
        <v>45733</v>
      </c>
      <c r="B101" s="80">
        <v>0</v>
      </c>
      <c r="C101" s="80">
        <v>0</v>
      </c>
      <c r="D101" s="80">
        <v>0</v>
      </c>
      <c r="E101" s="80">
        <v>0</v>
      </c>
      <c r="F101" s="80">
        <v>0</v>
      </c>
      <c r="G101" s="80">
        <v>0</v>
      </c>
      <c r="H101" s="80">
        <v>0</v>
      </c>
      <c r="I101" s="80">
        <v>0</v>
      </c>
      <c r="J101" s="80">
        <v>0</v>
      </c>
      <c r="K101" s="80">
        <v>0</v>
      </c>
      <c r="L101" s="80">
        <v>0</v>
      </c>
      <c r="M101" s="80">
        <v>0</v>
      </c>
      <c r="N101" s="100">
        <f t="shared" si="12"/>
        <v>0</v>
      </c>
      <c r="O101" s="100">
        <f t="shared" si="13"/>
        <v>0</v>
      </c>
      <c r="P101" s="80">
        <f t="shared" si="11"/>
        <v>0</v>
      </c>
      <c r="Q101" s="105"/>
      <c r="R101" s="105"/>
      <c r="S101" s="105"/>
    </row>
    <row r="102" spans="1:20" s="81" customFormat="1">
      <c r="A102" s="92">
        <v>45734</v>
      </c>
      <c r="B102" s="79">
        <v>8</v>
      </c>
      <c r="C102" s="79">
        <v>0</v>
      </c>
      <c r="D102" s="79">
        <v>18</v>
      </c>
      <c r="E102" s="79">
        <v>0</v>
      </c>
      <c r="F102" s="79">
        <v>1</v>
      </c>
      <c r="G102" s="79">
        <v>0</v>
      </c>
      <c r="H102" s="79">
        <v>0</v>
      </c>
      <c r="I102" s="79">
        <v>0</v>
      </c>
      <c r="J102" s="79">
        <v>0</v>
      </c>
      <c r="K102" s="79">
        <v>0</v>
      </c>
      <c r="L102" s="107">
        <v>15</v>
      </c>
      <c r="M102" s="79">
        <v>0</v>
      </c>
      <c r="N102" s="100">
        <f t="shared" si="12"/>
        <v>27</v>
      </c>
      <c r="O102" s="100">
        <f t="shared" si="13"/>
        <v>15</v>
      </c>
      <c r="P102" s="79">
        <f t="shared" si="11"/>
        <v>42</v>
      </c>
      <c r="Q102" s="105"/>
      <c r="R102" s="105"/>
      <c r="S102" s="106"/>
    </row>
    <row r="103" spans="1:20" s="81" customFormat="1">
      <c r="A103" s="92">
        <v>45735</v>
      </c>
      <c r="B103" s="79">
        <v>1</v>
      </c>
      <c r="C103" s="79">
        <v>0</v>
      </c>
      <c r="D103" s="79">
        <v>4</v>
      </c>
      <c r="E103" s="79">
        <v>0</v>
      </c>
      <c r="F103" s="79">
        <v>1</v>
      </c>
      <c r="G103" s="79">
        <v>0</v>
      </c>
      <c r="H103" s="79">
        <v>4</v>
      </c>
      <c r="I103" s="79">
        <v>0</v>
      </c>
      <c r="J103" s="79">
        <v>0</v>
      </c>
      <c r="K103" s="79">
        <v>0</v>
      </c>
      <c r="L103" s="107">
        <v>6</v>
      </c>
      <c r="M103" s="79">
        <v>0</v>
      </c>
      <c r="N103" s="100">
        <f t="shared" si="12"/>
        <v>10</v>
      </c>
      <c r="O103" s="100">
        <f t="shared" si="13"/>
        <v>6</v>
      </c>
      <c r="P103" s="79">
        <f t="shared" si="11"/>
        <v>16</v>
      </c>
      <c r="Q103" s="105"/>
      <c r="R103" s="105"/>
      <c r="S103" s="105"/>
    </row>
    <row r="104" spans="1:20" s="81" customFormat="1">
      <c r="A104" s="92">
        <v>45736</v>
      </c>
      <c r="B104" s="79">
        <v>2</v>
      </c>
      <c r="C104" s="79">
        <v>0</v>
      </c>
      <c r="D104" s="79">
        <v>36</v>
      </c>
      <c r="E104" s="79">
        <v>0</v>
      </c>
      <c r="F104" s="79">
        <v>3</v>
      </c>
      <c r="G104" s="79">
        <v>0</v>
      </c>
      <c r="H104" s="79">
        <v>2</v>
      </c>
      <c r="I104" s="79">
        <v>0</v>
      </c>
      <c r="J104" s="79">
        <v>0</v>
      </c>
      <c r="K104" s="79">
        <v>0</v>
      </c>
      <c r="L104" s="107">
        <v>4</v>
      </c>
      <c r="M104" s="79">
        <v>0</v>
      </c>
      <c r="N104" s="100">
        <f t="shared" si="12"/>
        <v>43</v>
      </c>
      <c r="O104" s="100">
        <f t="shared" si="13"/>
        <v>4</v>
      </c>
      <c r="P104" s="79">
        <f t="shared" si="11"/>
        <v>47</v>
      </c>
      <c r="Q104" s="105"/>
      <c r="R104" s="105"/>
      <c r="S104" s="106"/>
      <c r="T104" s="81" t="s">
        <v>186</v>
      </c>
    </row>
    <row r="105" spans="1:20" s="81" customFormat="1">
      <c r="A105" s="92">
        <v>45737</v>
      </c>
      <c r="B105" s="79">
        <v>8</v>
      </c>
      <c r="C105" s="79">
        <v>0</v>
      </c>
      <c r="D105" s="79">
        <v>0</v>
      </c>
      <c r="E105" s="79">
        <v>0</v>
      </c>
      <c r="F105" s="79">
        <v>0</v>
      </c>
      <c r="G105" s="79">
        <v>0</v>
      </c>
      <c r="H105" s="79">
        <v>2</v>
      </c>
      <c r="I105" s="79">
        <v>0</v>
      </c>
      <c r="J105" s="79">
        <v>0</v>
      </c>
      <c r="K105" s="79">
        <v>0</v>
      </c>
      <c r="L105" s="107">
        <v>15</v>
      </c>
      <c r="M105" s="79">
        <v>0</v>
      </c>
      <c r="N105" s="100">
        <f t="shared" si="12"/>
        <v>10</v>
      </c>
      <c r="O105" s="100">
        <f t="shared" si="13"/>
        <v>15</v>
      </c>
      <c r="P105" s="79">
        <f t="shared" si="11"/>
        <v>25</v>
      </c>
      <c r="Q105" s="108"/>
      <c r="R105" s="108"/>
      <c r="S105" s="108"/>
      <c r="T105" s="81" t="s">
        <v>174</v>
      </c>
    </row>
    <row r="106" spans="1:20" s="81" customFormat="1">
      <c r="A106" s="92">
        <v>45738</v>
      </c>
      <c r="B106" s="79">
        <v>20</v>
      </c>
      <c r="C106" s="79">
        <v>0</v>
      </c>
      <c r="D106" s="79">
        <v>8</v>
      </c>
      <c r="E106" s="79">
        <v>0</v>
      </c>
      <c r="F106" s="79">
        <v>0</v>
      </c>
      <c r="G106" s="79">
        <v>0</v>
      </c>
      <c r="H106" s="79">
        <v>2</v>
      </c>
      <c r="I106" s="79">
        <v>0</v>
      </c>
      <c r="J106" s="79">
        <v>0</v>
      </c>
      <c r="K106" s="79">
        <v>0</v>
      </c>
      <c r="L106" s="109">
        <v>19</v>
      </c>
      <c r="M106" s="79">
        <v>0</v>
      </c>
      <c r="N106" s="100">
        <f t="shared" si="12"/>
        <v>30</v>
      </c>
      <c r="O106" s="100">
        <f t="shared" si="13"/>
        <v>19</v>
      </c>
      <c r="P106" s="79">
        <f t="shared" si="11"/>
        <v>49</v>
      </c>
      <c r="Q106" s="105"/>
      <c r="R106" s="105"/>
      <c r="S106" s="106"/>
      <c r="T106" s="81" t="s">
        <v>187</v>
      </c>
    </row>
    <row r="107" spans="1:20" s="81" customFormat="1">
      <c r="A107" s="92">
        <v>45739</v>
      </c>
      <c r="B107" s="79">
        <v>0</v>
      </c>
      <c r="C107" s="79">
        <v>0</v>
      </c>
      <c r="D107" s="79">
        <v>0</v>
      </c>
      <c r="E107" s="79">
        <v>0</v>
      </c>
      <c r="F107" s="79">
        <v>0</v>
      </c>
      <c r="G107" s="79">
        <v>0</v>
      </c>
      <c r="H107" s="79">
        <v>0</v>
      </c>
      <c r="I107" s="79">
        <v>0</v>
      </c>
      <c r="J107" s="79">
        <v>0</v>
      </c>
      <c r="K107" s="79">
        <v>0</v>
      </c>
      <c r="L107" s="93">
        <v>63</v>
      </c>
      <c r="M107" s="93">
        <v>11</v>
      </c>
      <c r="N107" s="100">
        <f t="shared" si="12"/>
        <v>0</v>
      </c>
      <c r="O107" s="100">
        <f t="shared" si="13"/>
        <v>74</v>
      </c>
      <c r="P107" s="79">
        <f t="shared" si="11"/>
        <v>74</v>
      </c>
      <c r="Q107" s="105"/>
      <c r="R107" s="105"/>
      <c r="S107" s="105"/>
    </row>
    <row r="108" spans="1:20" s="81" customFormat="1">
      <c r="A108" s="92">
        <v>45740</v>
      </c>
      <c r="B108" s="80">
        <v>0</v>
      </c>
      <c r="C108" s="80">
        <v>0</v>
      </c>
      <c r="D108" s="80">
        <v>0</v>
      </c>
      <c r="E108" s="80">
        <v>0</v>
      </c>
      <c r="F108" s="80">
        <v>0</v>
      </c>
      <c r="G108" s="80">
        <v>0</v>
      </c>
      <c r="H108" s="80">
        <v>0</v>
      </c>
      <c r="I108" s="80">
        <v>0</v>
      </c>
      <c r="J108" s="80">
        <v>0</v>
      </c>
      <c r="K108" s="80">
        <v>0</v>
      </c>
      <c r="L108" s="80">
        <v>0</v>
      </c>
      <c r="M108" s="80">
        <v>0</v>
      </c>
      <c r="N108" s="100">
        <f t="shared" si="12"/>
        <v>0</v>
      </c>
      <c r="O108" s="100">
        <f t="shared" si="13"/>
        <v>0</v>
      </c>
      <c r="P108" s="80">
        <f t="shared" si="11"/>
        <v>0</v>
      </c>
      <c r="Q108" s="105"/>
      <c r="R108" s="105"/>
      <c r="S108" s="106"/>
    </row>
    <row r="109" spans="1:20" s="81" customFormat="1">
      <c r="A109" s="92">
        <v>45741</v>
      </c>
      <c r="B109" s="79">
        <v>5</v>
      </c>
      <c r="C109" s="79">
        <v>0</v>
      </c>
      <c r="D109" s="79">
        <v>1</v>
      </c>
      <c r="E109" s="79">
        <v>0</v>
      </c>
      <c r="F109" s="79">
        <v>0</v>
      </c>
      <c r="G109" s="79">
        <v>0</v>
      </c>
      <c r="H109" s="79">
        <v>1</v>
      </c>
      <c r="I109" s="79">
        <v>0</v>
      </c>
      <c r="J109" s="79">
        <v>0</v>
      </c>
      <c r="K109" s="79">
        <v>0</v>
      </c>
      <c r="L109" s="107">
        <v>6</v>
      </c>
      <c r="M109" s="79">
        <v>0</v>
      </c>
      <c r="N109" s="100">
        <f t="shared" si="12"/>
        <v>7</v>
      </c>
      <c r="O109" s="100">
        <f t="shared" si="13"/>
        <v>6</v>
      </c>
      <c r="P109" s="79">
        <f t="shared" si="11"/>
        <v>13</v>
      </c>
      <c r="Q109" s="105"/>
      <c r="R109" s="105"/>
      <c r="S109" s="105"/>
    </row>
    <row r="110" spans="1:20" s="81" customFormat="1">
      <c r="A110" s="92">
        <v>45742</v>
      </c>
      <c r="B110" s="79">
        <v>5</v>
      </c>
      <c r="C110" s="79">
        <v>0</v>
      </c>
      <c r="D110" s="79">
        <v>1</v>
      </c>
      <c r="E110" s="79">
        <v>0</v>
      </c>
      <c r="F110" s="79">
        <v>0</v>
      </c>
      <c r="G110" s="79">
        <v>0</v>
      </c>
      <c r="H110" s="79">
        <v>0</v>
      </c>
      <c r="I110" s="79">
        <v>0</v>
      </c>
      <c r="J110" s="79">
        <v>0</v>
      </c>
      <c r="K110" s="79">
        <v>0</v>
      </c>
      <c r="L110" s="107">
        <v>4</v>
      </c>
      <c r="M110" s="79">
        <v>0</v>
      </c>
      <c r="N110" s="100">
        <f t="shared" si="12"/>
        <v>6</v>
      </c>
      <c r="O110" s="100">
        <f t="shared" si="13"/>
        <v>4</v>
      </c>
      <c r="P110" s="79">
        <f t="shared" si="11"/>
        <v>10</v>
      </c>
      <c r="Q110" s="105"/>
      <c r="R110" s="105"/>
      <c r="S110" s="106"/>
    </row>
    <row r="111" spans="1:20" s="81" customFormat="1">
      <c r="A111" s="92">
        <v>45743</v>
      </c>
      <c r="B111" s="79">
        <v>3</v>
      </c>
      <c r="C111" s="79">
        <v>0</v>
      </c>
      <c r="D111" s="79">
        <v>6</v>
      </c>
      <c r="E111" s="79">
        <v>0</v>
      </c>
      <c r="F111" s="79">
        <v>0</v>
      </c>
      <c r="G111" s="79">
        <v>0</v>
      </c>
      <c r="H111" s="79">
        <v>3</v>
      </c>
      <c r="I111" s="79">
        <v>0</v>
      </c>
      <c r="J111" s="79">
        <v>0</v>
      </c>
      <c r="K111" s="79">
        <v>0</v>
      </c>
      <c r="L111" s="107">
        <v>59</v>
      </c>
      <c r="M111" s="79">
        <v>0</v>
      </c>
      <c r="N111" s="100">
        <f t="shared" si="12"/>
        <v>12</v>
      </c>
      <c r="O111" s="100">
        <f t="shared" si="13"/>
        <v>59</v>
      </c>
      <c r="P111" s="79">
        <f t="shared" si="11"/>
        <v>71</v>
      </c>
      <c r="Q111" s="105"/>
      <c r="R111" s="105"/>
      <c r="S111" s="105"/>
      <c r="T111" s="81" t="s">
        <v>188</v>
      </c>
    </row>
    <row r="112" spans="1:20" s="81" customFormat="1">
      <c r="A112" s="92">
        <v>45744</v>
      </c>
      <c r="B112" s="79">
        <v>12</v>
      </c>
      <c r="C112" s="79">
        <v>0</v>
      </c>
      <c r="D112" s="79">
        <v>7</v>
      </c>
      <c r="E112" s="79">
        <v>0</v>
      </c>
      <c r="F112" s="79">
        <v>0</v>
      </c>
      <c r="G112" s="79">
        <v>0</v>
      </c>
      <c r="H112" s="79">
        <v>2</v>
      </c>
      <c r="I112" s="79">
        <v>0</v>
      </c>
      <c r="J112" s="79">
        <v>1</v>
      </c>
      <c r="K112" s="79">
        <v>0</v>
      </c>
      <c r="L112" s="107">
        <v>21</v>
      </c>
      <c r="M112" s="79">
        <v>0</v>
      </c>
      <c r="N112" s="100">
        <f t="shared" si="12"/>
        <v>22</v>
      </c>
      <c r="O112" s="100">
        <f t="shared" si="13"/>
        <v>21</v>
      </c>
      <c r="P112" s="79">
        <f t="shared" si="11"/>
        <v>43</v>
      </c>
      <c r="Q112" s="105"/>
      <c r="R112" s="105"/>
      <c r="S112" s="106"/>
    </row>
    <row r="113" spans="1:20" s="81" customFormat="1">
      <c r="A113" s="92">
        <v>45745</v>
      </c>
      <c r="B113" s="79">
        <v>12</v>
      </c>
      <c r="C113" s="79">
        <v>0</v>
      </c>
      <c r="D113" s="79">
        <v>11</v>
      </c>
      <c r="E113" s="79">
        <v>0</v>
      </c>
      <c r="F113" s="79">
        <v>2</v>
      </c>
      <c r="G113" s="79">
        <v>0</v>
      </c>
      <c r="H113" s="79">
        <v>3</v>
      </c>
      <c r="I113" s="79">
        <v>0</v>
      </c>
      <c r="J113" s="79">
        <v>6</v>
      </c>
      <c r="K113" s="79">
        <v>0</v>
      </c>
      <c r="L113" s="107">
        <v>137</v>
      </c>
      <c r="M113" s="79">
        <v>0</v>
      </c>
      <c r="N113" s="100">
        <f t="shared" si="12"/>
        <v>34</v>
      </c>
      <c r="O113" s="100">
        <f t="shared" si="13"/>
        <v>137</v>
      </c>
      <c r="P113" s="79">
        <f t="shared" si="11"/>
        <v>171</v>
      </c>
      <c r="Q113" s="105"/>
      <c r="R113" s="105"/>
      <c r="S113" s="105"/>
      <c r="T113" s="81" t="s">
        <v>189</v>
      </c>
    </row>
    <row r="114" spans="1:20" s="81" customFormat="1">
      <c r="A114" s="92">
        <v>45746</v>
      </c>
      <c r="B114" s="79">
        <v>0</v>
      </c>
      <c r="C114" s="79">
        <v>0</v>
      </c>
      <c r="D114" s="79">
        <v>0</v>
      </c>
      <c r="E114" s="79">
        <v>0</v>
      </c>
      <c r="F114" s="79">
        <v>0</v>
      </c>
      <c r="G114" s="79">
        <v>0</v>
      </c>
      <c r="H114" s="79">
        <v>0</v>
      </c>
      <c r="I114" s="79">
        <v>0</v>
      </c>
      <c r="J114" s="79">
        <v>0</v>
      </c>
      <c r="K114" s="79">
        <v>0</v>
      </c>
      <c r="L114" s="93">
        <v>17</v>
      </c>
      <c r="M114" s="93">
        <v>0</v>
      </c>
      <c r="N114" s="100">
        <f t="shared" si="12"/>
        <v>0</v>
      </c>
      <c r="O114" s="100">
        <f t="shared" si="13"/>
        <v>17</v>
      </c>
      <c r="P114" s="79">
        <f t="shared" si="11"/>
        <v>17</v>
      </c>
      <c r="Q114" s="105"/>
      <c r="R114" s="105"/>
      <c r="S114" s="106"/>
    </row>
    <row r="115" spans="1:20" s="81" customFormat="1" ht="15.75" thickBot="1">
      <c r="A115" s="94">
        <v>45747</v>
      </c>
      <c r="B115" s="80">
        <v>0</v>
      </c>
      <c r="C115" s="80">
        <v>0</v>
      </c>
      <c r="D115" s="80">
        <v>0</v>
      </c>
      <c r="E115" s="80">
        <v>0</v>
      </c>
      <c r="F115" s="80">
        <v>0</v>
      </c>
      <c r="G115" s="80">
        <v>0</v>
      </c>
      <c r="H115" s="80">
        <v>0</v>
      </c>
      <c r="I115" s="80">
        <v>0</v>
      </c>
      <c r="J115" s="80">
        <v>0</v>
      </c>
      <c r="K115" s="80">
        <v>0</v>
      </c>
      <c r="L115" s="80">
        <v>0</v>
      </c>
      <c r="M115" s="80">
        <v>0</v>
      </c>
      <c r="N115" s="100">
        <f t="shared" si="12"/>
        <v>0</v>
      </c>
      <c r="O115" s="100">
        <f t="shared" si="13"/>
        <v>0</v>
      </c>
      <c r="P115" s="80">
        <f t="shared" si="11"/>
        <v>0</v>
      </c>
      <c r="Q115" s="105"/>
      <c r="R115" s="105"/>
      <c r="S115" s="105"/>
    </row>
    <row r="116" spans="1:20" s="81" customFormat="1" ht="16.5" thickTop="1" thickBot="1">
      <c r="A116" s="96" t="s">
        <v>169</v>
      </c>
      <c r="B116" s="97">
        <f>SUM(B85:B115)</f>
        <v>140</v>
      </c>
      <c r="C116" s="97">
        <f t="shared" ref="C116:P116" si="14">SUM(C85:C115)</f>
        <v>0</v>
      </c>
      <c r="D116" s="97">
        <f t="shared" si="14"/>
        <v>175</v>
      </c>
      <c r="E116" s="97">
        <f t="shared" si="14"/>
        <v>0</v>
      </c>
      <c r="F116" s="97">
        <f t="shared" si="14"/>
        <v>12</v>
      </c>
      <c r="G116" s="97">
        <f t="shared" si="14"/>
        <v>0</v>
      </c>
      <c r="H116" s="97">
        <f t="shared" si="14"/>
        <v>28</v>
      </c>
      <c r="I116" s="97">
        <f t="shared" si="14"/>
        <v>0</v>
      </c>
      <c r="J116" s="97">
        <f t="shared" si="14"/>
        <v>13</v>
      </c>
      <c r="K116" s="97">
        <f t="shared" si="14"/>
        <v>0</v>
      </c>
      <c r="L116" s="97">
        <f t="shared" si="14"/>
        <v>1213</v>
      </c>
      <c r="M116" s="97">
        <f t="shared" si="14"/>
        <v>56</v>
      </c>
      <c r="N116" s="97">
        <f t="shared" si="14"/>
        <v>368</v>
      </c>
      <c r="O116" s="97">
        <f>SUM(O85:O115)</f>
        <v>1269</v>
      </c>
      <c r="P116" s="97">
        <f t="shared" si="14"/>
        <v>1637</v>
      </c>
      <c r="Q116" s="97"/>
      <c r="R116" s="97"/>
      <c r="S116" s="97"/>
    </row>
    <row r="117" spans="1:20" ht="15.75" thickTop="1"/>
    <row r="137" spans="15:17" ht="15.75" thickBot="1"/>
    <row r="138" spans="15:17" ht="15.75" thickTop="1">
      <c r="O138" s="196"/>
      <c r="P138" s="196"/>
      <c r="Q138" s="196"/>
    </row>
    <row r="139" spans="15:17">
      <c r="O139" s="197"/>
      <c r="P139" s="197"/>
      <c r="Q139" s="197"/>
    </row>
    <row r="140" spans="15:17">
      <c r="O140" s="197"/>
      <c r="P140" s="197"/>
      <c r="Q140" s="197"/>
    </row>
    <row r="141" spans="15:17" ht="15.75" thickBot="1">
      <c r="O141" s="197"/>
      <c r="P141" s="197"/>
      <c r="Q141" s="197"/>
    </row>
    <row r="142" spans="15:17" ht="16.5" thickTop="1" thickBot="1">
      <c r="O142" s="97"/>
      <c r="P142" s="97"/>
      <c r="Q142" s="97"/>
    </row>
    <row r="143" spans="15:17" ht="15.75" thickTop="1"/>
  </sheetData>
  <mergeCells count="22">
    <mergeCell ref="O138:O141"/>
    <mergeCell ref="P138:P141"/>
    <mergeCell ref="Q138:Q141"/>
    <mergeCell ref="N1:P1"/>
    <mergeCell ref="Q2:Q5"/>
    <mergeCell ref="R2:R5"/>
    <mergeCell ref="S2:S5"/>
    <mergeCell ref="Q1:S1"/>
    <mergeCell ref="B5:C5"/>
    <mergeCell ref="D5:K5"/>
    <mergeCell ref="L5:M5"/>
    <mergeCell ref="N2:N5"/>
    <mergeCell ref="O2:O5"/>
    <mergeCell ref="J2:K2"/>
    <mergeCell ref="L2:M3"/>
    <mergeCell ref="P2:P5"/>
    <mergeCell ref="J3:K3"/>
    <mergeCell ref="A2:A5"/>
    <mergeCell ref="B2:C3"/>
    <mergeCell ref="D2:E3"/>
    <mergeCell ref="F2:G3"/>
    <mergeCell ref="H2:I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
  <sheetViews>
    <sheetView topLeftCell="A46" workbookViewId="0">
      <selection activeCell="K25" sqref="K25"/>
    </sheetView>
  </sheetViews>
  <sheetFormatPr baseColWidth="10" defaultRowHeight="15"/>
  <cols>
    <col min="1" max="1" width="21.5703125" customWidth="1"/>
    <col min="2" max="2" width="15.28515625" customWidth="1"/>
    <col min="8" max="8" width="27.7109375" customWidth="1"/>
    <col min="9" max="9" width="21.5703125" customWidth="1"/>
    <col min="10" max="10" width="23.140625" customWidth="1"/>
    <col min="11" max="11" width="24.7109375" customWidth="1"/>
    <col min="17" max="17" width="14.7109375" customWidth="1"/>
    <col min="18" max="18" width="15.140625" customWidth="1"/>
    <col min="19" max="19" width="16.28515625" customWidth="1"/>
  </cols>
  <sheetData>
    <row r="1" spans="1:19">
      <c r="A1" s="44"/>
      <c r="B1" s="44"/>
      <c r="C1" s="44"/>
      <c r="D1" s="44"/>
      <c r="E1" s="44"/>
      <c r="F1" s="44"/>
      <c r="G1" s="44"/>
      <c r="H1" s="44"/>
      <c r="I1" s="44"/>
      <c r="J1" s="44"/>
    </row>
    <row r="2" spans="1:19">
      <c r="A2" s="44"/>
      <c r="B2" s="44"/>
      <c r="C2" s="205" t="s">
        <v>151</v>
      </c>
      <c r="D2" s="206"/>
      <c r="E2" s="206"/>
      <c r="F2" s="206"/>
      <c r="G2" s="206"/>
      <c r="H2" s="206"/>
      <c r="I2" s="206"/>
      <c r="J2" s="206"/>
    </row>
    <row r="3" spans="1:19">
      <c r="A3" s="44"/>
      <c r="B3" s="44"/>
      <c r="C3" s="206"/>
      <c r="D3" s="206"/>
      <c r="E3" s="206"/>
      <c r="F3" s="206"/>
      <c r="G3" s="206"/>
      <c r="H3" s="206"/>
      <c r="I3" s="206"/>
      <c r="J3" s="206"/>
    </row>
    <row r="4" spans="1:19">
      <c r="A4" s="44"/>
      <c r="B4" s="44"/>
      <c r="C4" s="206"/>
      <c r="D4" s="206"/>
      <c r="E4" s="206"/>
      <c r="F4" s="206"/>
      <c r="G4" s="206"/>
      <c r="H4" s="206"/>
      <c r="I4" s="206"/>
      <c r="J4" s="206"/>
    </row>
    <row r="5" spans="1:19" ht="15" customHeight="1">
      <c r="A5" s="44"/>
      <c r="B5" s="44"/>
      <c r="C5" s="44"/>
      <c r="D5" s="44"/>
      <c r="E5" s="44"/>
      <c r="F5" s="44"/>
      <c r="G5" s="44"/>
      <c r="H5" s="44"/>
      <c r="I5" s="44"/>
      <c r="J5" s="44"/>
    </row>
    <row r="6" spans="1:19" ht="18">
      <c r="A6" s="45" t="s">
        <v>132</v>
      </c>
      <c r="B6" s="44"/>
      <c r="C6" s="44"/>
      <c r="D6" s="44"/>
      <c r="E6" s="44"/>
      <c r="F6" s="44"/>
      <c r="G6" s="44"/>
      <c r="H6" s="44"/>
      <c r="I6" s="44"/>
      <c r="J6" s="44"/>
    </row>
    <row r="7" spans="1:19" ht="47.25">
      <c r="A7" s="207" t="s">
        <v>133</v>
      </c>
      <c r="B7" s="46" t="s">
        <v>134</v>
      </c>
      <c r="C7" s="47" t="s">
        <v>135</v>
      </c>
      <c r="D7" s="48" t="s">
        <v>136</v>
      </c>
      <c r="E7" s="49" t="s">
        <v>137</v>
      </c>
      <c r="F7" s="48" t="s">
        <v>136</v>
      </c>
      <c r="G7" s="49" t="s">
        <v>138</v>
      </c>
      <c r="H7" s="48" t="s">
        <v>136</v>
      </c>
      <c r="I7" s="50" t="s">
        <v>139</v>
      </c>
      <c r="J7" s="51" t="s">
        <v>136</v>
      </c>
    </row>
    <row r="8" spans="1:19">
      <c r="A8" s="207"/>
      <c r="B8" s="52" t="s">
        <v>140</v>
      </c>
      <c r="C8" s="53">
        <v>5</v>
      </c>
      <c r="D8" s="54"/>
      <c r="E8" s="55"/>
      <c r="F8" s="56"/>
      <c r="G8" s="55">
        <v>0</v>
      </c>
      <c r="H8" s="55"/>
      <c r="I8" s="57">
        <v>2</v>
      </c>
      <c r="J8" s="57"/>
    </row>
    <row r="9" spans="1:19" ht="25.5">
      <c r="A9" s="207"/>
      <c r="B9" s="52" t="s">
        <v>141</v>
      </c>
      <c r="C9" s="57"/>
      <c r="D9" s="58">
        <v>107</v>
      </c>
      <c r="E9" s="57"/>
      <c r="F9" s="57"/>
      <c r="G9" s="57"/>
      <c r="H9" s="57">
        <v>0</v>
      </c>
      <c r="I9" s="57"/>
      <c r="J9" s="57">
        <v>36</v>
      </c>
      <c r="M9" s="33"/>
      <c r="P9" s="210" t="s">
        <v>152</v>
      </c>
      <c r="Q9" s="210"/>
      <c r="R9" s="210"/>
      <c r="S9" s="210"/>
    </row>
    <row r="10" spans="1:19" ht="15.75" thickBot="1">
      <c r="A10" s="207"/>
      <c r="B10" s="52"/>
      <c r="C10" s="44"/>
      <c r="D10" s="44"/>
      <c r="E10" s="44"/>
      <c r="F10" s="44"/>
      <c r="G10" s="44"/>
      <c r="H10" s="44"/>
      <c r="I10" s="57"/>
      <c r="J10" s="57"/>
      <c r="M10" s="33"/>
    </row>
    <row r="11" spans="1:19" ht="18.75" customHeight="1" thickTop="1">
      <c r="A11" s="207"/>
      <c r="B11" s="46" t="s">
        <v>142</v>
      </c>
      <c r="C11" s="59"/>
      <c r="D11" s="60"/>
      <c r="E11" s="59"/>
      <c r="F11" s="60"/>
      <c r="G11" s="61"/>
      <c r="H11" s="62"/>
      <c r="I11" s="63"/>
      <c r="J11" s="63"/>
      <c r="M11" s="33"/>
      <c r="Q11" s="196" t="s">
        <v>170</v>
      </c>
      <c r="R11" s="196" t="s">
        <v>171</v>
      </c>
      <c r="S11" s="196" t="s">
        <v>160</v>
      </c>
    </row>
    <row r="12" spans="1:19">
      <c r="A12" s="207"/>
      <c r="B12" s="52" t="s">
        <v>140</v>
      </c>
      <c r="C12" s="64">
        <v>3</v>
      </c>
      <c r="D12" s="65"/>
      <c r="E12" s="64">
        <v>1</v>
      </c>
      <c r="F12" s="66"/>
      <c r="G12" s="64">
        <v>3</v>
      </c>
      <c r="H12" s="64"/>
      <c r="I12" s="57">
        <v>1</v>
      </c>
      <c r="J12" s="57"/>
      <c r="Q12" s="197"/>
      <c r="R12" s="197"/>
      <c r="S12" s="197"/>
    </row>
    <row r="13" spans="1:19" ht="25.5">
      <c r="A13" s="207"/>
      <c r="B13" s="52" t="s">
        <v>141</v>
      </c>
      <c r="C13" s="64"/>
      <c r="D13" s="65">
        <v>82</v>
      </c>
      <c r="E13" s="64"/>
      <c r="F13" s="65">
        <v>48</v>
      </c>
      <c r="G13" s="64"/>
      <c r="H13" s="65">
        <v>801</v>
      </c>
      <c r="I13" s="58"/>
      <c r="J13" s="58">
        <v>17</v>
      </c>
      <c r="Q13" s="197"/>
      <c r="R13" s="197"/>
      <c r="S13" s="197"/>
    </row>
    <row r="14" spans="1:19">
      <c r="A14" s="207"/>
      <c r="B14" s="52"/>
      <c r="C14" s="44"/>
      <c r="D14" s="44"/>
      <c r="E14" s="44"/>
      <c r="F14" s="44"/>
      <c r="G14" s="44"/>
      <c r="H14" s="44"/>
      <c r="I14" s="57"/>
      <c r="J14" s="57"/>
      <c r="Q14" s="197"/>
      <c r="R14" s="197"/>
      <c r="S14" s="197"/>
    </row>
    <row r="15" spans="1:19" ht="18">
      <c r="A15" s="207"/>
      <c r="B15" s="46" t="s">
        <v>143</v>
      </c>
      <c r="C15" s="67"/>
      <c r="D15" s="60"/>
      <c r="E15" s="59"/>
      <c r="F15" s="60"/>
      <c r="G15" s="61"/>
      <c r="H15" s="62"/>
      <c r="I15" s="63"/>
      <c r="J15" s="63"/>
      <c r="P15" t="s">
        <v>17</v>
      </c>
      <c r="Q15">
        <v>295</v>
      </c>
      <c r="R15">
        <v>1023</v>
      </c>
      <c r="S15">
        <v>1318</v>
      </c>
    </row>
    <row r="16" spans="1:19">
      <c r="A16" s="207"/>
      <c r="B16" s="52" t="s">
        <v>140</v>
      </c>
      <c r="C16" s="68">
        <v>4</v>
      </c>
      <c r="D16" s="65"/>
      <c r="E16" s="64">
        <v>1</v>
      </c>
      <c r="F16" s="66"/>
      <c r="G16" s="64">
        <v>3</v>
      </c>
      <c r="H16" s="64"/>
      <c r="I16" s="57">
        <v>4</v>
      </c>
      <c r="J16" s="57"/>
      <c r="P16" t="s">
        <v>24</v>
      </c>
      <c r="Q16">
        <v>1002</v>
      </c>
      <c r="R16">
        <v>3246</v>
      </c>
      <c r="S16">
        <v>4192</v>
      </c>
    </row>
    <row r="17" spans="1:23" ht="26.25" thickBot="1">
      <c r="A17" s="207"/>
      <c r="B17" s="52" t="s">
        <v>141</v>
      </c>
      <c r="C17" s="69"/>
      <c r="D17" s="70">
        <v>93</v>
      </c>
      <c r="E17" s="71"/>
      <c r="F17" s="70">
        <v>28</v>
      </c>
      <c r="G17" s="71"/>
      <c r="H17" s="70">
        <v>31</v>
      </c>
      <c r="I17" s="58"/>
      <c r="J17" s="58">
        <v>79</v>
      </c>
      <c r="P17" t="s">
        <v>38</v>
      </c>
      <c r="Q17">
        <v>368</v>
      </c>
      <c r="R17">
        <v>1269</v>
      </c>
      <c r="S17">
        <v>1637</v>
      </c>
    </row>
    <row r="18" spans="1:23">
      <c r="A18" s="44"/>
      <c r="B18" s="44" t="s">
        <v>192</v>
      </c>
      <c r="C18" s="44">
        <v>12</v>
      </c>
      <c r="D18" s="44"/>
      <c r="E18" s="44">
        <v>2</v>
      </c>
      <c r="F18" s="44"/>
      <c r="G18" s="44">
        <v>6</v>
      </c>
      <c r="H18" s="44"/>
      <c r="I18" s="44">
        <v>7</v>
      </c>
      <c r="J18" s="44"/>
      <c r="K18" s="114" t="s">
        <v>207</v>
      </c>
      <c r="P18" t="s">
        <v>190</v>
      </c>
      <c r="Q18" s="113">
        <f>SUM(Q15:Q17)</f>
        <v>1665</v>
      </c>
      <c r="R18" s="113">
        <f>SUM(R15:R17)</f>
        <v>5538</v>
      </c>
      <c r="S18" s="113">
        <f>SUM(S15:S17)</f>
        <v>7147</v>
      </c>
    </row>
    <row r="19" spans="1:23">
      <c r="A19" s="44"/>
      <c r="B19" s="44"/>
      <c r="C19" s="44"/>
      <c r="D19" s="44">
        <v>282</v>
      </c>
      <c r="E19" s="44"/>
      <c r="F19" s="44">
        <v>76</v>
      </c>
      <c r="G19" s="44"/>
      <c r="H19" s="44"/>
      <c r="I19" s="44"/>
      <c r="J19" s="44">
        <v>132</v>
      </c>
      <c r="K19" s="114" t="s">
        <v>208</v>
      </c>
    </row>
    <row r="20" spans="1:23">
      <c r="A20" s="44"/>
      <c r="B20" s="44"/>
      <c r="C20" s="44"/>
      <c r="D20" s="44"/>
      <c r="E20" s="44"/>
      <c r="F20" s="44"/>
      <c r="G20" s="44"/>
      <c r="H20" s="44"/>
      <c r="I20" s="44"/>
      <c r="J20" s="44"/>
    </row>
    <row r="21" spans="1:23" ht="18">
      <c r="A21" s="45" t="s">
        <v>132</v>
      </c>
      <c r="B21" s="44"/>
      <c r="C21" s="44"/>
      <c r="D21" s="44"/>
      <c r="E21" s="44"/>
      <c r="F21" s="44"/>
      <c r="G21" s="44"/>
      <c r="H21" s="44"/>
      <c r="I21" s="44"/>
      <c r="J21" s="44"/>
    </row>
    <row r="22" spans="1:23" ht="25.5" customHeight="1">
      <c r="A22" s="207" t="s">
        <v>144</v>
      </c>
      <c r="B22" s="46" t="s">
        <v>134</v>
      </c>
      <c r="C22" s="67" t="s">
        <v>145</v>
      </c>
      <c r="D22" s="59" t="s">
        <v>146</v>
      </c>
      <c r="E22" s="57"/>
      <c r="F22" s="44"/>
      <c r="G22" s="44"/>
      <c r="H22" s="44"/>
      <c r="I22" s="44"/>
      <c r="J22" s="44"/>
      <c r="N22" s="114" t="s">
        <v>132</v>
      </c>
    </row>
    <row r="23" spans="1:23">
      <c r="A23" s="207"/>
      <c r="B23" s="52"/>
      <c r="C23" s="55">
        <v>3</v>
      </c>
      <c r="D23" s="54"/>
      <c r="E23" s="72"/>
      <c r="F23" s="44"/>
      <c r="G23" s="44"/>
      <c r="H23" s="44"/>
      <c r="I23" s="44"/>
      <c r="J23" s="44"/>
      <c r="N23" s="211" t="s">
        <v>144</v>
      </c>
      <c r="O23" s="211"/>
      <c r="P23" s="211"/>
      <c r="Q23" s="211"/>
      <c r="R23" s="211"/>
      <c r="S23" s="211"/>
      <c r="T23" s="211"/>
      <c r="U23" s="211"/>
      <c r="V23" s="44"/>
      <c r="W23" s="44"/>
    </row>
    <row r="24" spans="1:23" ht="15.75" thickBot="1">
      <c r="A24" s="207"/>
      <c r="B24" s="52"/>
      <c r="C24" s="57"/>
      <c r="D24" s="57">
        <v>460</v>
      </c>
      <c r="E24" s="57"/>
      <c r="F24" s="44"/>
      <c r="G24" s="44"/>
      <c r="H24" s="44"/>
      <c r="I24" s="44"/>
      <c r="J24" s="44"/>
      <c r="N24" s="212"/>
      <c r="O24" s="212"/>
      <c r="P24" s="212"/>
      <c r="Q24" s="212"/>
      <c r="R24" s="212"/>
      <c r="S24" s="212"/>
      <c r="T24" s="212"/>
      <c r="U24" s="212"/>
      <c r="V24" s="77"/>
      <c r="W24" s="78"/>
    </row>
    <row r="25" spans="1:23" ht="25.5">
      <c r="A25" s="207"/>
      <c r="B25" s="46" t="s">
        <v>142</v>
      </c>
      <c r="C25" s="59" t="s">
        <v>145</v>
      </c>
      <c r="D25" s="61" t="s">
        <v>146</v>
      </c>
      <c r="E25" s="64"/>
      <c r="F25" s="44"/>
      <c r="G25" s="44"/>
      <c r="H25" s="44"/>
      <c r="I25" s="44"/>
      <c r="J25" s="44"/>
      <c r="N25" s="44"/>
      <c r="O25" s="44"/>
      <c r="P25" s="44"/>
      <c r="Q25" s="44"/>
      <c r="R25" s="44"/>
      <c r="S25" s="44"/>
      <c r="T25" s="44"/>
      <c r="U25" s="44"/>
      <c r="V25" s="44"/>
      <c r="W25" s="44"/>
    </row>
    <row r="26" spans="1:23">
      <c r="A26" s="207"/>
      <c r="B26" s="52"/>
      <c r="C26" s="64">
        <v>7</v>
      </c>
      <c r="D26" s="65"/>
      <c r="E26" s="73"/>
      <c r="F26" s="44"/>
      <c r="G26" s="44"/>
      <c r="H26" s="44"/>
      <c r="I26" s="44"/>
      <c r="J26" s="44"/>
    </row>
    <row r="27" spans="1:23">
      <c r="A27" s="207"/>
      <c r="B27" s="52"/>
      <c r="C27" s="64"/>
      <c r="D27" s="65">
        <v>2361</v>
      </c>
      <c r="E27" s="64"/>
      <c r="F27" s="44"/>
      <c r="G27" s="44"/>
      <c r="H27" s="44"/>
      <c r="I27" s="44"/>
      <c r="J27" s="44"/>
    </row>
    <row r="28" spans="1:23" ht="25.5">
      <c r="A28" s="207"/>
      <c r="B28" s="46" t="s">
        <v>143</v>
      </c>
      <c r="C28" s="59" t="s">
        <v>145</v>
      </c>
      <c r="D28" s="61" t="s">
        <v>146</v>
      </c>
      <c r="E28" s="64"/>
      <c r="F28" s="44"/>
      <c r="G28" s="44"/>
      <c r="H28" s="44"/>
      <c r="I28" s="44"/>
      <c r="J28" s="44"/>
    </row>
    <row r="29" spans="1:23">
      <c r="A29" s="207"/>
      <c r="B29" s="52"/>
      <c r="C29" s="64">
        <v>2</v>
      </c>
      <c r="D29" s="65"/>
      <c r="E29" s="73"/>
      <c r="F29" s="44"/>
      <c r="G29" s="44"/>
      <c r="H29" s="44"/>
      <c r="I29" s="44"/>
      <c r="J29" s="44"/>
    </row>
    <row r="30" spans="1:23" ht="15.75" thickBot="1">
      <c r="A30" s="207"/>
      <c r="B30" s="52"/>
      <c r="C30" s="71"/>
      <c r="D30" s="70">
        <v>625</v>
      </c>
      <c r="E30" s="71"/>
      <c r="F30" s="44"/>
      <c r="G30" s="44"/>
      <c r="H30" s="44"/>
      <c r="I30" s="44"/>
      <c r="J30" s="44"/>
    </row>
    <row r="31" spans="1:23" ht="45">
      <c r="A31" s="44"/>
      <c r="B31" s="44" t="s">
        <v>190</v>
      </c>
      <c r="C31" s="44" t="s">
        <v>217</v>
      </c>
      <c r="D31" s="44" t="s">
        <v>218</v>
      </c>
      <c r="E31" s="44"/>
      <c r="F31" s="44"/>
      <c r="G31" s="44"/>
      <c r="H31" s="44"/>
      <c r="I31" s="44"/>
      <c r="J31" s="44"/>
    </row>
    <row r="32" spans="1:23" ht="18">
      <c r="A32" s="45" t="s">
        <v>132</v>
      </c>
      <c r="B32" s="44"/>
      <c r="C32" s="44"/>
      <c r="D32" s="44"/>
      <c r="E32" s="44"/>
      <c r="F32" s="44"/>
      <c r="G32" s="44"/>
      <c r="H32" s="44"/>
      <c r="I32" s="44"/>
      <c r="J32" s="44"/>
    </row>
    <row r="33" spans="1:11" ht="18.75" customHeight="1">
      <c r="A33" s="207" t="s">
        <v>147</v>
      </c>
      <c r="G33" s="208" t="s">
        <v>213</v>
      </c>
      <c r="H33" s="209"/>
      <c r="I33" s="74" t="s">
        <v>17</v>
      </c>
      <c r="J33" s="74" t="s">
        <v>24</v>
      </c>
      <c r="K33" s="74" t="s">
        <v>100</v>
      </c>
    </row>
    <row r="34" spans="1:11" ht="36.75" thickBot="1">
      <c r="A34" s="207"/>
      <c r="G34" s="44"/>
      <c r="H34" s="75" t="s">
        <v>148</v>
      </c>
      <c r="I34" s="76" t="s">
        <v>193</v>
      </c>
      <c r="J34" s="76" t="s">
        <v>193</v>
      </c>
      <c r="K34" s="76" t="s">
        <v>193</v>
      </c>
    </row>
    <row r="35" spans="1:11" ht="30.75" thickBot="1">
      <c r="A35" s="207"/>
      <c r="G35" s="44"/>
      <c r="H35" s="75" t="s">
        <v>149</v>
      </c>
      <c r="I35" s="44" t="s">
        <v>194</v>
      </c>
      <c r="J35" s="44" t="s">
        <v>194</v>
      </c>
      <c r="K35" t="s">
        <v>212</v>
      </c>
    </row>
    <row r="36" spans="1:11" ht="45.75" thickBot="1">
      <c r="A36" s="207"/>
      <c r="G36" s="116"/>
      <c r="H36" s="115" t="s">
        <v>150</v>
      </c>
      <c r="I36" s="44" t="s">
        <v>196</v>
      </c>
      <c r="J36" s="44"/>
      <c r="K36" t="s">
        <v>210</v>
      </c>
    </row>
    <row r="37" spans="1:11" ht="15.75" thickBot="1">
      <c r="A37" s="207"/>
      <c r="G37" s="116"/>
      <c r="H37" s="115" t="s">
        <v>195</v>
      </c>
      <c r="I37" s="44" t="s">
        <v>209</v>
      </c>
      <c r="J37" s="44" t="s">
        <v>209</v>
      </c>
      <c r="K37" t="s">
        <v>211</v>
      </c>
    </row>
    <row r="38" spans="1:11">
      <c r="A38" s="207"/>
      <c r="G38" s="44"/>
      <c r="H38" s="44"/>
      <c r="I38" s="44"/>
      <c r="J38" s="44"/>
    </row>
    <row r="39" spans="1:11" ht="45.75" thickBot="1">
      <c r="A39" s="207"/>
      <c r="B39" s="44"/>
      <c r="C39" s="44"/>
      <c r="D39" s="44"/>
      <c r="E39" s="44"/>
      <c r="F39" s="44"/>
      <c r="G39" s="44"/>
      <c r="H39" s="75" t="s">
        <v>197</v>
      </c>
      <c r="I39" s="44" t="s">
        <v>203</v>
      </c>
      <c r="J39" s="44" t="s">
        <v>203</v>
      </c>
      <c r="K39" s="44" t="s">
        <v>203</v>
      </c>
    </row>
    <row r="40" spans="1:11" ht="60.75" thickBot="1">
      <c r="A40" s="207"/>
      <c r="G40" s="44"/>
      <c r="H40" s="75" t="s">
        <v>198</v>
      </c>
      <c r="I40" s="44" t="s">
        <v>199</v>
      </c>
      <c r="J40" s="44" t="s">
        <v>199</v>
      </c>
      <c r="K40" s="44" t="s">
        <v>199</v>
      </c>
    </row>
    <row r="41" spans="1:11" ht="69.75" customHeight="1" thickBot="1">
      <c r="A41" s="207"/>
      <c r="G41" s="44"/>
      <c r="H41" s="75" t="s">
        <v>204</v>
      </c>
      <c r="I41" s="44" t="s">
        <v>200</v>
      </c>
      <c r="J41" s="44" t="s">
        <v>200</v>
      </c>
      <c r="K41" s="44" t="s">
        <v>200</v>
      </c>
    </row>
    <row r="42" spans="1:11" ht="45.75" thickBot="1">
      <c r="A42" s="44"/>
      <c r="G42" s="44"/>
      <c r="H42" s="75" t="s">
        <v>205</v>
      </c>
      <c r="I42" s="44" t="s">
        <v>201</v>
      </c>
      <c r="J42" s="44" t="s">
        <v>201</v>
      </c>
      <c r="K42" s="44" t="s">
        <v>201</v>
      </c>
    </row>
    <row r="43" spans="1:11" ht="15.75" thickBot="1">
      <c r="A43" s="44"/>
      <c r="G43" s="44"/>
      <c r="H43" s="75" t="s">
        <v>202</v>
      </c>
      <c r="I43" s="44" t="s">
        <v>206</v>
      </c>
      <c r="J43" s="44" t="s">
        <v>206</v>
      </c>
      <c r="K43" s="44" t="s">
        <v>206</v>
      </c>
    </row>
    <row r="44" spans="1:11">
      <c r="A44" s="44"/>
      <c r="G44" s="44"/>
      <c r="H44" s="44"/>
      <c r="I44" s="44"/>
      <c r="J44" s="44"/>
    </row>
    <row r="45" spans="1:11">
      <c r="A45" s="44"/>
      <c r="B45" s="44"/>
      <c r="C45" s="44"/>
      <c r="D45" s="44"/>
      <c r="E45" s="44"/>
      <c r="F45" s="44"/>
      <c r="G45" s="44"/>
      <c r="H45" s="44"/>
      <c r="I45" s="44"/>
      <c r="J45" s="44"/>
    </row>
    <row r="46" spans="1:11">
      <c r="A46" s="44"/>
      <c r="B46" s="44"/>
      <c r="C46" s="44"/>
      <c r="D46" s="44"/>
      <c r="E46" s="44"/>
      <c r="F46" s="44"/>
      <c r="G46" s="44"/>
      <c r="H46" s="44"/>
      <c r="I46" s="44"/>
      <c r="J46" s="44"/>
    </row>
  </sheetData>
  <mergeCells count="10">
    <mergeCell ref="A33:A41"/>
    <mergeCell ref="G33:H33"/>
    <mergeCell ref="Q11:Q14"/>
    <mergeCell ref="P9:S9"/>
    <mergeCell ref="N23:U24"/>
    <mergeCell ref="C2:J4"/>
    <mergeCell ref="R11:R14"/>
    <mergeCell ref="S11:S14"/>
    <mergeCell ref="A7:A17"/>
    <mergeCell ref="A22:A30"/>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229"/>
  <sheetViews>
    <sheetView topLeftCell="A157" workbookViewId="0">
      <selection activeCell="F42" sqref="F42"/>
    </sheetView>
  </sheetViews>
  <sheetFormatPr baseColWidth="10" defaultRowHeight="15"/>
  <cols>
    <col min="1" max="1" width="20.7109375" customWidth="1"/>
    <col min="4" max="4" width="20.85546875" customWidth="1"/>
    <col min="5" max="5" width="17" customWidth="1"/>
    <col min="6" max="6" width="15.85546875" customWidth="1"/>
    <col min="8" max="8" width="16.28515625" customWidth="1"/>
    <col min="9" max="9" width="15.28515625" customWidth="1"/>
    <col min="14" max="14" width="23.28515625" customWidth="1"/>
    <col min="17" max="17" width="14.85546875" customWidth="1"/>
    <col min="18" max="18" width="14.7109375" customWidth="1"/>
  </cols>
  <sheetData>
    <row r="1" spans="1:100" ht="15.75" thickBot="1"/>
    <row r="2" spans="1:100" ht="15" customHeight="1">
      <c r="A2" s="8"/>
      <c r="B2" s="217" t="s">
        <v>220</v>
      </c>
      <c r="C2" s="217"/>
      <c r="D2" s="217"/>
      <c r="E2" s="217"/>
      <c r="F2" s="217"/>
      <c r="G2" s="217"/>
      <c r="H2" s="217"/>
      <c r="I2" s="217"/>
      <c r="M2" s="18"/>
      <c r="N2" s="18"/>
      <c r="O2" s="18"/>
      <c r="P2" s="18"/>
      <c r="Q2" s="18"/>
      <c r="R2" s="18"/>
      <c r="S2" s="18"/>
      <c r="T2" s="18"/>
      <c r="U2" s="18"/>
      <c r="V2" s="18"/>
      <c r="W2" s="18"/>
      <c r="X2" s="18"/>
      <c r="Y2" s="18"/>
      <c r="Z2" s="18"/>
      <c r="AA2" s="18"/>
      <c r="AB2" s="18"/>
    </row>
    <row r="3" spans="1:100" ht="20.25">
      <c r="A3" s="10"/>
      <c r="B3" s="217"/>
      <c r="C3" s="217"/>
      <c r="D3" s="217"/>
      <c r="E3" s="217"/>
      <c r="F3" s="217"/>
      <c r="G3" s="217"/>
      <c r="H3" s="217"/>
      <c r="I3" s="217"/>
      <c r="M3" s="16"/>
      <c r="N3" s="19"/>
      <c r="O3" s="16"/>
      <c r="P3" s="17"/>
      <c r="Q3" s="20"/>
      <c r="R3" s="16"/>
      <c r="S3" s="17"/>
      <c r="T3" s="21"/>
      <c r="U3" s="16"/>
      <c r="V3" s="17"/>
      <c r="W3" s="20"/>
      <c r="X3" s="16"/>
      <c r="Y3" s="17"/>
      <c r="Z3" s="20"/>
      <c r="AA3" s="17"/>
      <c r="AB3" s="18"/>
    </row>
    <row r="4" spans="1:100" ht="66" customHeight="1">
      <c r="A4" s="12" t="s">
        <v>221</v>
      </c>
      <c r="B4" s="186" t="s">
        <v>48</v>
      </c>
      <c r="C4" s="187"/>
      <c r="D4" s="187"/>
      <c r="E4" s="187"/>
      <c r="F4" s="187"/>
      <c r="G4" s="187"/>
      <c r="H4" s="187"/>
      <c r="I4" s="187"/>
      <c r="M4" s="15"/>
      <c r="N4" s="22"/>
      <c r="O4" s="23"/>
      <c r="P4" s="17"/>
      <c r="Q4" s="22"/>
      <c r="R4" s="17"/>
      <c r="S4" s="17"/>
      <c r="T4" s="22"/>
      <c r="U4" s="23"/>
      <c r="V4" s="17"/>
      <c r="W4" s="22"/>
      <c r="X4" s="17"/>
      <c r="Y4" s="24"/>
      <c r="Z4" s="22"/>
      <c r="AA4" s="23"/>
      <c r="AB4" s="18"/>
    </row>
    <row r="5" spans="1:100">
      <c r="M5" s="17"/>
      <c r="N5" s="17"/>
      <c r="O5" s="17"/>
      <c r="P5" s="17"/>
      <c r="Q5" s="22"/>
      <c r="R5" s="17"/>
      <c r="S5" s="17"/>
      <c r="T5" s="22"/>
      <c r="U5" s="23"/>
      <c r="V5" s="17"/>
      <c r="W5" s="17"/>
      <c r="X5" s="17"/>
      <c r="Y5" s="17"/>
      <c r="Z5" s="17"/>
      <c r="AA5" s="17"/>
      <c r="AB5" s="18"/>
    </row>
    <row r="6" spans="1:100">
      <c r="A6" s="18"/>
      <c r="B6" s="6" t="s">
        <v>0</v>
      </c>
      <c r="C6" s="6" t="s">
        <v>1</v>
      </c>
      <c r="D6" s="6" t="s">
        <v>2</v>
      </c>
      <c r="E6" s="6" t="s">
        <v>3</v>
      </c>
      <c r="F6" s="6" t="s">
        <v>4</v>
      </c>
      <c r="G6" s="6" t="s">
        <v>5</v>
      </c>
      <c r="H6" s="6" t="s">
        <v>6</v>
      </c>
      <c r="I6" s="6" t="s">
        <v>7</v>
      </c>
      <c r="K6" s="6" t="s">
        <v>222</v>
      </c>
      <c r="L6" s="6" t="s">
        <v>223</v>
      </c>
      <c r="M6" s="16"/>
      <c r="N6" s="16"/>
      <c r="O6" s="16"/>
      <c r="P6" s="16"/>
      <c r="Q6" s="17"/>
      <c r="R6" s="16"/>
      <c r="S6" s="16"/>
      <c r="T6" s="17"/>
      <c r="U6" s="16"/>
      <c r="V6" s="16"/>
      <c r="W6" s="17"/>
      <c r="X6" s="17"/>
      <c r="Y6" s="17"/>
      <c r="Z6" s="17"/>
      <c r="AA6" s="17"/>
      <c r="AB6" s="18"/>
    </row>
    <row r="7" spans="1:100">
      <c r="A7" s="18">
        <v>1</v>
      </c>
      <c r="B7" s="120">
        <v>2025</v>
      </c>
      <c r="C7" s="120" t="s">
        <v>222</v>
      </c>
      <c r="D7" s="120" t="s">
        <v>224</v>
      </c>
      <c r="E7" s="120" t="s">
        <v>14</v>
      </c>
      <c r="F7" s="120" t="s">
        <v>8</v>
      </c>
      <c r="G7" s="120" t="s">
        <v>9</v>
      </c>
      <c r="H7" s="121">
        <v>45749</v>
      </c>
      <c r="I7" s="120">
        <v>10</v>
      </c>
      <c r="L7">
        <v>4</v>
      </c>
      <c r="M7" s="18">
        <v>119</v>
      </c>
      <c r="N7" s="18"/>
      <c r="O7" s="18"/>
      <c r="P7" s="18"/>
      <c r="Q7" s="18"/>
      <c r="R7" s="18"/>
      <c r="S7" s="18"/>
      <c r="T7" s="18"/>
      <c r="U7" s="18"/>
      <c r="V7" s="18"/>
      <c r="W7" s="18"/>
      <c r="X7" s="18"/>
      <c r="Y7" s="18"/>
      <c r="Z7" s="18"/>
      <c r="AA7" s="18"/>
      <c r="AB7" s="18"/>
    </row>
    <row r="8" spans="1:100" s="3" customFormat="1" ht="35.1" customHeight="1">
      <c r="A8" s="25">
        <v>2</v>
      </c>
      <c r="B8" s="120">
        <v>2025</v>
      </c>
      <c r="C8" s="120" t="s">
        <v>222</v>
      </c>
      <c r="D8" s="120" t="s">
        <v>225</v>
      </c>
      <c r="E8" s="122" t="s">
        <v>226</v>
      </c>
      <c r="F8" s="122" t="s">
        <v>8</v>
      </c>
      <c r="G8" s="120" t="s">
        <v>9</v>
      </c>
      <c r="H8" s="123">
        <v>45759</v>
      </c>
      <c r="I8" s="122">
        <v>167</v>
      </c>
      <c r="J8" s="5"/>
      <c r="K8" s="5" t="s">
        <v>222</v>
      </c>
      <c r="L8" s="5" t="s">
        <v>227</v>
      </c>
      <c r="M8" s="25"/>
      <c r="N8" s="25"/>
      <c r="O8" s="25"/>
      <c r="P8" s="25"/>
      <c r="Q8" s="25"/>
      <c r="R8" s="25"/>
      <c r="S8" s="25"/>
      <c r="T8" s="25"/>
      <c r="U8" s="25"/>
      <c r="V8" s="25"/>
      <c r="W8" s="25"/>
      <c r="X8" s="25"/>
      <c r="Y8" s="25"/>
      <c r="Z8" s="25"/>
      <c r="AA8" s="25"/>
      <c r="AB8" s="2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row>
    <row r="9" spans="1:100">
      <c r="A9" s="18">
        <v>3</v>
      </c>
      <c r="B9" s="120">
        <v>2025</v>
      </c>
      <c r="C9" s="120" t="s">
        <v>222</v>
      </c>
      <c r="D9" s="120" t="s">
        <v>228</v>
      </c>
      <c r="E9" s="122" t="s">
        <v>226</v>
      </c>
      <c r="F9" s="122" t="s">
        <v>8</v>
      </c>
      <c r="G9" s="120" t="s">
        <v>9</v>
      </c>
      <c r="H9" s="121">
        <v>45759</v>
      </c>
      <c r="I9" s="120">
        <v>77</v>
      </c>
      <c r="L9">
        <v>4</v>
      </c>
      <c r="M9">
        <v>378</v>
      </c>
      <c r="N9" s="18">
        <f>SUM(M9)</f>
        <v>378</v>
      </c>
    </row>
    <row r="10" spans="1:100">
      <c r="A10" s="25">
        <v>4</v>
      </c>
      <c r="B10" s="120">
        <v>2025</v>
      </c>
      <c r="C10" s="120" t="s">
        <v>222</v>
      </c>
      <c r="D10" s="120" t="s">
        <v>94</v>
      </c>
      <c r="E10" s="122" t="s">
        <v>226</v>
      </c>
      <c r="F10" s="122" t="s">
        <v>8</v>
      </c>
      <c r="G10" s="120" t="s">
        <v>9</v>
      </c>
      <c r="H10" s="121">
        <v>45752</v>
      </c>
      <c r="I10" s="120">
        <v>25</v>
      </c>
      <c r="L10" t="s">
        <v>229</v>
      </c>
      <c r="N10" s="18"/>
    </row>
    <row r="11" spans="1:100">
      <c r="A11" s="18">
        <v>5</v>
      </c>
      <c r="B11" s="120">
        <v>2025</v>
      </c>
      <c r="C11" s="120" t="s">
        <v>222</v>
      </c>
      <c r="D11" s="120" t="s">
        <v>94</v>
      </c>
      <c r="E11" s="124" t="s">
        <v>230</v>
      </c>
      <c r="F11" s="122" t="s">
        <v>8</v>
      </c>
      <c r="G11" s="120" t="s">
        <v>9</v>
      </c>
      <c r="H11" s="121">
        <v>45759</v>
      </c>
      <c r="I11" s="120">
        <v>25</v>
      </c>
      <c r="L11">
        <v>1</v>
      </c>
      <c r="M11">
        <v>18</v>
      </c>
      <c r="N11" s="18">
        <f>SUM(M11)</f>
        <v>18</v>
      </c>
    </row>
    <row r="12" spans="1:100">
      <c r="A12" s="25">
        <v>6</v>
      </c>
      <c r="B12" s="120">
        <v>2025</v>
      </c>
      <c r="C12" s="120" t="s">
        <v>222</v>
      </c>
      <c r="D12" s="120" t="s">
        <v>231</v>
      </c>
      <c r="E12" s="124" t="s">
        <v>184</v>
      </c>
      <c r="F12" s="122" t="s">
        <v>8</v>
      </c>
      <c r="G12" s="122" t="s">
        <v>10</v>
      </c>
      <c r="H12" s="121">
        <v>45770</v>
      </c>
      <c r="I12" s="120">
        <v>18</v>
      </c>
      <c r="L12" s="114" t="s">
        <v>232</v>
      </c>
      <c r="N12" s="18"/>
    </row>
    <row r="13" spans="1:100">
      <c r="A13" s="18">
        <v>7</v>
      </c>
      <c r="B13" s="120">
        <v>2025</v>
      </c>
      <c r="C13" s="120" t="s">
        <v>222</v>
      </c>
      <c r="D13" s="120" t="s">
        <v>233</v>
      </c>
      <c r="E13" s="122" t="s">
        <v>226</v>
      </c>
      <c r="F13" s="122" t="s">
        <v>8</v>
      </c>
      <c r="G13" s="120"/>
      <c r="H13" s="121">
        <v>45771</v>
      </c>
      <c r="I13" s="120">
        <v>124</v>
      </c>
      <c r="L13">
        <v>2</v>
      </c>
      <c r="M13">
        <v>50</v>
      </c>
      <c r="N13" s="18">
        <f>SUM(M13)</f>
        <v>50</v>
      </c>
    </row>
    <row r="14" spans="1:100">
      <c r="A14" s="25">
        <v>8</v>
      </c>
      <c r="B14" s="120">
        <v>2025</v>
      </c>
      <c r="C14" s="120" t="s">
        <v>222</v>
      </c>
      <c r="D14" s="120" t="s">
        <v>234</v>
      </c>
      <c r="E14" s="124" t="s">
        <v>16</v>
      </c>
      <c r="F14" s="120" t="s">
        <v>8</v>
      </c>
      <c r="G14" s="120" t="s">
        <v>9</v>
      </c>
      <c r="H14" s="121">
        <v>45752</v>
      </c>
      <c r="I14" s="120">
        <v>44</v>
      </c>
      <c r="N14" s="18"/>
    </row>
    <row r="15" spans="1:100">
      <c r="A15" s="18">
        <v>9</v>
      </c>
      <c r="B15" s="120">
        <v>2025</v>
      </c>
      <c r="C15" s="120" t="s">
        <v>222</v>
      </c>
      <c r="D15" s="120" t="s">
        <v>235</v>
      </c>
      <c r="E15" s="124" t="s">
        <v>16</v>
      </c>
      <c r="F15" s="120" t="s">
        <v>8</v>
      </c>
      <c r="G15" s="120" t="s">
        <v>9</v>
      </c>
      <c r="H15" s="121">
        <v>45665</v>
      </c>
      <c r="I15" s="120">
        <v>31</v>
      </c>
      <c r="L15" t="s">
        <v>236</v>
      </c>
      <c r="N15" s="18"/>
    </row>
    <row r="16" spans="1:100">
      <c r="A16" s="25">
        <v>10</v>
      </c>
      <c r="B16" s="120">
        <v>2025</v>
      </c>
      <c r="C16" s="120" t="s">
        <v>222</v>
      </c>
      <c r="D16" s="120" t="s">
        <v>237</v>
      </c>
      <c r="E16" s="124" t="s">
        <v>16</v>
      </c>
      <c r="F16" s="120" t="s">
        <v>8</v>
      </c>
      <c r="G16" s="120" t="s">
        <v>9</v>
      </c>
      <c r="H16" s="121">
        <v>45758</v>
      </c>
      <c r="I16" s="120">
        <v>8</v>
      </c>
      <c r="L16">
        <v>4</v>
      </c>
      <c r="M16">
        <v>82</v>
      </c>
      <c r="N16">
        <f>SUM(M16)</f>
        <v>82</v>
      </c>
    </row>
    <row r="17" spans="1:15">
      <c r="A17" s="18">
        <v>11</v>
      </c>
      <c r="B17" s="120">
        <v>2025</v>
      </c>
      <c r="C17" s="120" t="s">
        <v>222</v>
      </c>
      <c r="D17" s="120" t="s">
        <v>238</v>
      </c>
      <c r="E17" s="124" t="s">
        <v>16</v>
      </c>
      <c r="F17" s="120" t="s">
        <v>8</v>
      </c>
      <c r="G17" s="120" t="s">
        <v>9</v>
      </c>
      <c r="H17" s="121">
        <v>45769</v>
      </c>
      <c r="I17" s="120">
        <v>36</v>
      </c>
      <c r="L17" s="114"/>
      <c r="N17">
        <f>SUM(M17)</f>
        <v>0</v>
      </c>
    </row>
    <row r="18" spans="1:15" ht="15.75">
      <c r="A18" s="25"/>
      <c r="B18" s="120"/>
      <c r="C18" s="120"/>
      <c r="D18" s="120"/>
      <c r="E18" s="124"/>
      <c r="F18" s="120"/>
      <c r="G18" s="120"/>
      <c r="H18" s="121"/>
      <c r="I18" s="125"/>
      <c r="O18" s="114"/>
    </row>
    <row r="19" spans="1:15" ht="15.75">
      <c r="A19" s="5"/>
      <c r="E19" s="2"/>
      <c r="H19" s="1"/>
      <c r="I19" s="126">
        <v>565</v>
      </c>
    </row>
    <row r="20" spans="1:15">
      <c r="A20" s="5"/>
      <c r="B20" s="186" t="s">
        <v>66</v>
      </c>
      <c r="C20" s="187"/>
      <c r="D20" s="187"/>
      <c r="E20" s="187"/>
      <c r="F20" s="187"/>
    </row>
    <row r="21" spans="1:15">
      <c r="A21" s="5"/>
      <c r="B21" s="7" t="s">
        <v>0</v>
      </c>
      <c r="C21" s="7" t="s">
        <v>1</v>
      </c>
      <c r="D21" s="7" t="s">
        <v>2</v>
      </c>
      <c r="E21" s="14" t="s">
        <v>3</v>
      </c>
      <c r="F21" s="14" t="s">
        <v>4</v>
      </c>
      <c r="G21" s="14" t="s">
        <v>5</v>
      </c>
      <c r="H21" s="14" t="s">
        <v>6</v>
      </c>
      <c r="I21" s="14" t="s">
        <v>7</v>
      </c>
    </row>
    <row r="22" spans="1:15">
      <c r="A22" s="5">
        <v>1</v>
      </c>
      <c r="B22" s="120">
        <v>2025</v>
      </c>
      <c r="C22" s="120" t="s">
        <v>222</v>
      </c>
      <c r="D22" s="120" t="s">
        <v>239</v>
      </c>
      <c r="E22" s="120" t="s">
        <v>240</v>
      </c>
      <c r="F22" s="120" t="s">
        <v>9</v>
      </c>
      <c r="G22" s="120" t="s">
        <v>241</v>
      </c>
      <c r="H22" s="121" t="s">
        <v>242</v>
      </c>
      <c r="I22" s="120">
        <v>32</v>
      </c>
    </row>
    <row r="23" spans="1:15">
      <c r="A23" s="5">
        <v>2</v>
      </c>
      <c r="B23" s="120">
        <v>2025</v>
      </c>
      <c r="C23" s="120" t="s">
        <v>222</v>
      </c>
      <c r="D23" s="120" t="s">
        <v>243</v>
      </c>
      <c r="E23" s="120" t="s">
        <v>240</v>
      </c>
      <c r="F23" s="120" t="s">
        <v>9</v>
      </c>
      <c r="G23" s="120" t="s">
        <v>241</v>
      </c>
      <c r="H23" s="121" t="s">
        <v>244</v>
      </c>
      <c r="I23" s="120">
        <v>11</v>
      </c>
    </row>
    <row r="24" spans="1:15">
      <c r="A24" s="5">
        <v>3</v>
      </c>
      <c r="B24" s="120">
        <v>2025</v>
      </c>
      <c r="C24" s="120" t="s">
        <v>222</v>
      </c>
      <c r="D24" s="120" t="s">
        <v>245</v>
      </c>
      <c r="E24" s="120" t="s">
        <v>240</v>
      </c>
      <c r="F24" s="120" t="s">
        <v>9</v>
      </c>
      <c r="G24" s="120" t="s">
        <v>241</v>
      </c>
      <c r="H24" s="121">
        <v>45759</v>
      </c>
      <c r="I24" s="120">
        <v>25</v>
      </c>
    </row>
    <row r="25" spans="1:15">
      <c r="A25" s="5">
        <v>4</v>
      </c>
      <c r="B25" s="120">
        <v>2025</v>
      </c>
      <c r="C25" s="120" t="s">
        <v>222</v>
      </c>
      <c r="D25" s="120" t="s">
        <v>246</v>
      </c>
      <c r="E25" s="120" t="s">
        <v>240</v>
      </c>
      <c r="F25" s="120" t="s">
        <v>9</v>
      </c>
      <c r="G25" s="120" t="s">
        <v>241</v>
      </c>
      <c r="H25" s="121" t="s">
        <v>247</v>
      </c>
      <c r="I25" s="120">
        <v>14</v>
      </c>
    </row>
    <row r="26" spans="1:15">
      <c r="A26" s="5"/>
      <c r="D26" s="26"/>
      <c r="E26" s="11"/>
      <c r="H26" s="1"/>
      <c r="I26" s="114">
        <f>SUM(I22:I25)</f>
        <v>82</v>
      </c>
    </row>
    <row r="27" spans="1:15">
      <c r="A27" s="5"/>
      <c r="B27" s="186" t="s">
        <v>50</v>
      </c>
      <c r="C27" s="187"/>
      <c r="D27" s="187"/>
      <c r="E27" s="187"/>
      <c r="F27" s="187"/>
      <c r="G27" s="18"/>
      <c r="H27" s="35"/>
      <c r="I27" s="33"/>
    </row>
    <row r="28" spans="1:15">
      <c r="A28" s="5"/>
      <c r="B28" s="29" t="s">
        <v>0</v>
      </c>
      <c r="C28" s="29" t="s">
        <v>1</v>
      </c>
      <c r="D28" s="29" t="s">
        <v>2</v>
      </c>
      <c r="E28" s="29" t="s">
        <v>3</v>
      </c>
      <c r="F28" s="29" t="s">
        <v>4</v>
      </c>
      <c r="G28" s="29" t="s">
        <v>5</v>
      </c>
      <c r="H28" s="29" t="s">
        <v>6</v>
      </c>
      <c r="I28" s="30" t="s">
        <v>7</v>
      </c>
    </row>
    <row r="29" spans="1:15" ht="51">
      <c r="A29" s="5">
        <v>1</v>
      </c>
      <c r="B29" s="120">
        <v>2025</v>
      </c>
      <c r="C29" s="120" t="s">
        <v>222</v>
      </c>
      <c r="D29" s="127" t="s">
        <v>248</v>
      </c>
      <c r="E29" s="120" t="s">
        <v>249</v>
      </c>
      <c r="F29" s="120" t="s">
        <v>64</v>
      </c>
      <c r="G29" s="120" t="s">
        <v>250</v>
      </c>
      <c r="H29" s="128">
        <v>45661.383333333331</v>
      </c>
      <c r="I29" s="129">
        <v>609</v>
      </c>
    </row>
    <row r="30" spans="1:15" ht="63.75">
      <c r="A30" s="5">
        <v>2</v>
      </c>
      <c r="B30" s="120">
        <v>2025</v>
      </c>
      <c r="C30" s="120" t="s">
        <v>222</v>
      </c>
      <c r="D30" s="127" t="s">
        <v>251</v>
      </c>
      <c r="E30" s="120" t="s">
        <v>249</v>
      </c>
      <c r="F30" s="120" t="s">
        <v>64</v>
      </c>
      <c r="G30" s="120" t="s">
        <v>250</v>
      </c>
      <c r="H30" s="130" t="s">
        <v>252</v>
      </c>
      <c r="I30" s="129">
        <v>1116</v>
      </c>
    </row>
    <row r="31" spans="1:15" ht="25.5">
      <c r="A31" s="5">
        <v>3</v>
      </c>
      <c r="B31" s="120">
        <v>2025</v>
      </c>
      <c r="C31" s="120" t="s">
        <v>222</v>
      </c>
      <c r="D31" s="127" t="s">
        <v>253</v>
      </c>
      <c r="E31" s="120" t="s">
        <v>249</v>
      </c>
      <c r="F31" s="120" t="s">
        <v>64</v>
      </c>
      <c r="G31" s="120" t="s">
        <v>250</v>
      </c>
      <c r="H31" s="130" t="s">
        <v>254</v>
      </c>
      <c r="I31" s="129">
        <v>2891</v>
      </c>
    </row>
    <row r="32" spans="1:15" ht="38.25">
      <c r="A32" s="5">
        <v>4</v>
      </c>
      <c r="B32" s="120">
        <v>2025</v>
      </c>
      <c r="C32" s="120" t="s">
        <v>222</v>
      </c>
      <c r="D32" s="127" t="s">
        <v>255</v>
      </c>
      <c r="E32" s="120" t="s">
        <v>249</v>
      </c>
      <c r="F32" s="120" t="s">
        <v>64</v>
      </c>
      <c r="G32" s="120" t="s">
        <v>250</v>
      </c>
      <c r="H32" s="130" t="s">
        <v>256</v>
      </c>
      <c r="I32" s="129">
        <v>711</v>
      </c>
    </row>
    <row r="33" spans="1:9" ht="63.75">
      <c r="A33" s="5">
        <v>5</v>
      </c>
      <c r="B33" s="120">
        <v>2025</v>
      </c>
      <c r="C33" s="120" t="s">
        <v>222</v>
      </c>
      <c r="D33" s="127" t="s">
        <v>257</v>
      </c>
      <c r="E33" s="120" t="s">
        <v>249</v>
      </c>
      <c r="F33" s="120" t="s">
        <v>64</v>
      </c>
      <c r="G33" s="120" t="s">
        <v>250</v>
      </c>
      <c r="H33" s="130" t="s">
        <v>258</v>
      </c>
      <c r="I33" s="129">
        <v>6002</v>
      </c>
    </row>
    <row r="34" spans="1:9">
      <c r="A34" s="5">
        <v>6</v>
      </c>
      <c r="B34" s="120">
        <v>2025</v>
      </c>
      <c r="C34" s="120" t="s">
        <v>222</v>
      </c>
      <c r="D34" s="130" t="s">
        <v>259</v>
      </c>
      <c r="E34" s="120" t="s">
        <v>249</v>
      </c>
      <c r="F34" s="120" t="s">
        <v>64</v>
      </c>
      <c r="G34" s="120" t="s">
        <v>250</v>
      </c>
      <c r="H34" s="130" t="s">
        <v>260</v>
      </c>
      <c r="I34" s="129">
        <v>1070</v>
      </c>
    </row>
    <row r="35" spans="1:9" ht="38.25">
      <c r="A35" s="5">
        <v>7</v>
      </c>
      <c r="B35" s="120">
        <v>2025</v>
      </c>
      <c r="C35" s="120" t="s">
        <v>222</v>
      </c>
      <c r="D35" s="127" t="s">
        <v>261</v>
      </c>
      <c r="E35" s="120" t="s">
        <v>249</v>
      </c>
      <c r="F35" s="120" t="s">
        <v>64</v>
      </c>
      <c r="G35" s="120" t="s">
        <v>250</v>
      </c>
      <c r="H35" s="130" t="s">
        <v>262</v>
      </c>
      <c r="I35" s="129">
        <v>7061</v>
      </c>
    </row>
    <row r="36" spans="1:9">
      <c r="A36" s="5">
        <v>8</v>
      </c>
      <c r="B36" s="120">
        <v>2025</v>
      </c>
      <c r="C36" s="120" t="s">
        <v>222</v>
      </c>
      <c r="D36" s="127" t="s">
        <v>263</v>
      </c>
      <c r="E36" s="120" t="s">
        <v>249</v>
      </c>
      <c r="F36" s="120" t="s">
        <v>64</v>
      </c>
      <c r="G36" s="120" t="s">
        <v>250</v>
      </c>
      <c r="H36" s="130" t="s">
        <v>264</v>
      </c>
      <c r="I36" s="129">
        <v>1330</v>
      </c>
    </row>
    <row r="37" spans="1:9" ht="51">
      <c r="A37" s="5">
        <v>9</v>
      </c>
      <c r="B37" s="120">
        <v>2025</v>
      </c>
      <c r="C37" s="120" t="s">
        <v>222</v>
      </c>
      <c r="D37" s="127" t="s">
        <v>265</v>
      </c>
      <c r="E37" s="120" t="s">
        <v>249</v>
      </c>
      <c r="F37" s="120" t="s">
        <v>64</v>
      </c>
      <c r="G37" s="120" t="s">
        <v>250</v>
      </c>
      <c r="H37" s="130" t="s">
        <v>266</v>
      </c>
      <c r="I37" s="129">
        <v>2585</v>
      </c>
    </row>
    <row r="38" spans="1:9" ht="38.25">
      <c r="A38" s="5">
        <v>10</v>
      </c>
      <c r="B38" s="120">
        <v>2025</v>
      </c>
      <c r="C38" s="120" t="s">
        <v>222</v>
      </c>
      <c r="D38" s="127" t="s">
        <v>267</v>
      </c>
      <c r="E38" s="120" t="s">
        <v>249</v>
      </c>
      <c r="F38" s="120" t="s">
        <v>64</v>
      </c>
      <c r="G38" s="120" t="s">
        <v>250</v>
      </c>
      <c r="H38" s="130" t="s">
        <v>268</v>
      </c>
      <c r="I38" s="129">
        <v>3632</v>
      </c>
    </row>
    <row r="39" spans="1:9" ht="63.75">
      <c r="A39" s="5">
        <v>11</v>
      </c>
      <c r="B39" s="120">
        <v>2025</v>
      </c>
      <c r="C39" s="120" t="s">
        <v>222</v>
      </c>
      <c r="D39" s="127" t="s">
        <v>269</v>
      </c>
      <c r="E39" s="120" t="s">
        <v>249</v>
      </c>
      <c r="F39" s="120" t="s">
        <v>64</v>
      </c>
      <c r="G39" s="120" t="s">
        <v>250</v>
      </c>
      <c r="H39" s="130" t="s">
        <v>270</v>
      </c>
      <c r="I39" s="129">
        <v>1806</v>
      </c>
    </row>
    <row r="40" spans="1:9">
      <c r="A40" s="5">
        <v>12</v>
      </c>
      <c r="B40" s="120">
        <v>2025</v>
      </c>
      <c r="C40" s="120" t="s">
        <v>222</v>
      </c>
      <c r="D40" s="131" t="s">
        <v>271</v>
      </c>
      <c r="E40" s="120" t="s">
        <v>249</v>
      </c>
      <c r="F40" s="120" t="s">
        <v>64</v>
      </c>
      <c r="G40" s="120" t="s">
        <v>250</v>
      </c>
      <c r="H40" s="130" t="s">
        <v>270</v>
      </c>
      <c r="I40" s="129">
        <v>5264</v>
      </c>
    </row>
    <row r="41" spans="1:9" ht="30">
      <c r="A41" s="5">
        <v>13</v>
      </c>
      <c r="B41" s="120">
        <v>2025</v>
      </c>
      <c r="C41" s="120" t="s">
        <v>222</v>
      </c>
      <c r="D41" s="131" t="s">
        <v>272</v>
      </c>
      <c r="E41" s="120" t="s">
        <v>249</v>
      </c>
      <c r="F41" s="120" t="s">
        <v>64</v>
      </c>
      <c r="G41" s="120" t="s">
        <v>250</v>
      </c>
      <c r="H41" s="130" t="s">
        <v>270</v>
      </c>
      <c r="I41" s="129">
        <v>3915</v>
      </c>
    </row>
    <row r="42" spans="1:9" ht="38.25">
      <c r="A42" s="5">
        <v>14</v>
      </c>
      <c r="B42" s="120">
        <v>2025</v>
      </c>
      <c r="C42" s="120" t="s">
        <v>222</v>
      </c>
      <c r="D42" s="127" t="s">
        <v>273</v>
      </c>
      <c r="E42" s="120" t="s">
        <v>249</v>
      </c>
      <c r="F42" s="120" t="s">
        <v>64</v>
      </c>
      <c r="G42" s="120" t="s">
        <v>250</v>
      </c>
      <c r="H42" s="130" t="s">
        <v>270</v>
      </c>
      <c r="I42" s="129">
        <v>1220</v>
      </c>
    </row>
    <row r="43" spans="1:9">
      <c r="A43" s="5">
        <v>15</v>
      </c>
      <c r="B43" s="120">
        <v>2025</v>
      </c>
      <c r="C43" s="120" t="s">
        <v>222</v>
      </c>
      <c r="D43" s="127" t="s">
        <v>274</v>
      </c>
      <c r="E43" s="120" t="s">
        <v>249</v>
      </c>
      <c r="F43" s="120" t="s">
        <v>64</v>
      </c>
      <c r="G43" s="120" t="s">
        <v>250</v>
      </c>
      <c r="H43" s="130" t="s">
        <v>270</v>
      </c>
      <c r="I43" s="129">
        <v>929</v>
      </c>
    </row>
    <row r="44" spans="1:9">
      <c r="A44" s="5">
        <v>16</v>
      </c>
      <c r="B44" s="120">
        <v>2025</v>
      </c>
      <c r="C44" s="120" t="s">
        <v>222</v>
      </c>
      <c r="D44" s="127" t="s">
        <v>275</v>
      </c>
      <c r="E44" s="120" t="s">
        <v>249</v>
      </c>
      <c r="F44" s="120" t="s">
        <v>64</v>
      </c>
      <c r="G44" s="120" t="s">
        <v>250</v>
      </c>
      <c r="H44" s="130" t="s">
        <v>270</v>
      </c>
      <c r="I44" s="120">
        <v>1740</v>
      </c>
    </row>
    <row r="45" spans="1:9">
      <c r="A45" s="5">
        <v>17</v>
      </c>
      <c r="B45" s="120">
        <v>2025</v>
      </c>
      <c r="C45" s="120" t="s">
        <v>222</v>
      </c>
      <c r="D45" s="127" t="s">
        <v>276</v>
      </c>
      <c r="E45" s="120" t="s">
        <v>249</v>
      </c>
      <c r="F45" s="120" t="s">
        <v>64</v>
      </c>
      <c r="G45" s="120" t="s">
        <v>250</v>
      </c>
      <c r="H45" s="130" t="s">
        <v>270</v>
      </c>
      <c r="I45" s="120">
        <v>755</v>
      </c>
    </row>
    <row r="46" spans="1:9">
      <c r="A46" s="5">
        <v>18</v>
      </c>
      <c r="B46" s="120">
        <v>2025</v>
      </c>
      <c r="C46" s="120" t="s">
        <v>222</v>
      </c>
      <c r="D46" s="127"/>
      <c r="E46" s="120" t="s">
        <v>249</v>
      </c>
      <c r="F46" s="120" t="s">
        <v>64</v>
      </c>
      <c r="G46" s="120" t="s">
        <v>250</v>
      </c>
      <c r="H46" s="130" t="s">
        <v>270</v>
      </c>
      <c r="I46" s="120">
        <v>783</v>
      </c>
    </row>
    <row r="47" spans="1:9" ht="51">
      <c r="A47" s="5">
        <v>19</v>
      </c>
      <c r="B47" s="120">
        <v>2025</v>
      </c>
      <c r="C47" s="120" t="s">
        <v>222</v>
      </c>
      <c r="D47" s="127" t="s">
        <v>277</v>
      </c>
      <c r="E47" s="120" t="s">
        <v>249</v>
      </c>
      <c r="F47" s="120" t="s">
        <v>64</v>
      </c>
      <c r="G47" s="120" t="s">
        <v>250</v>
      </c>
      <c r="H47" s="128">
        <v>45965.488888888889</v>
      </c>
      <c r="I47" s="120">
        <v>3</v>
      </c>
    </row>
    <row r="48" spans="1:9">
      <c r="A48" s="5">
        <v>20</v>
      </c>
      <c r="B48" s="120">
        <v>2025</v>
      </c>
      <c r="C48" s="120" t="s">
        <v>222</v>
      </c>
      <c r="D48" s="131" t="s">
        <v>271</v>
      </c>
      <c r="E48" s="120" t="s">
        <v>249</v>
      </c>
      <c r="F48" s="120" t="s">
        <v>64</v>
      </c>
      <c r="G48" s="120" t="s">
        <v>250</v>
      </c>
      <c r="H48" s="128">
        <v>45934.630555555559</v>
      </c>
      <c r="I48" s="120">
        <v>1330</v>
      </c>
    </row>
    <row r="49" spans="1:9" ht="30">
      <c r="A49" s="5">
        <v>21</v>
      </c>
      <c r="B49" s="120">
        <v>2025</v>
      </c>
      <c r="C49" s="120" t="s">
        <v>222</v>
      </c>
      <c r="D49" s="131" t="s">
        <v>278</v>
      </c>
      <c r="E49" s="120" t="s">
        <v>249</v>
      </c>
      <c r="F49" s="120" t="s">
        <v>64</v>
      </c>
      <c r="G49" s="120" t="s">
        <v>250</v>
      </c>
      <c r="H49" s="128">
        <v>45904.565972222219</v>
      </c>
      <c r="I49" s="120">
        <v>747</v>
      </c>
    </row>
    <row r="50" spans="1:9">
      <c r="A50" s="5">
        <v>22</v>
      </c>
      <c r="B50" s="120">
        <v>2025</v>
      </c>
      <c r="C50" s="120" t="s">
        <v>222</v>
      </c>
      <c r="D50" s="130" t="s">
        <v>279</v>
      </c>
      <c r="E50" s="120" t="s">
        <v>249</v>
      </c>
      <c r="F50" s="120" t="s">
        <v>64</v>
      </c>
      <c r="G50" s="120" t="s">
        <v>250</v>
      </c>
      <c r="H50" s="128">
        <v>45904.56527777778</v>
      </c>
      <c r="I50" s="120">
        <v>578</v>
      </c>
    </row>
    <row r="51" spans="1:9">
      <c r="A51" s="5">
        <v>23</v>
      </c>
      <c r="B51" s="120">
        <v>2025</v>
      </c>
      <c r="C51" s="120" t="s">
        <v>222</v>
      </c>
      <c r="D51" s="130" t="s">
        <v>280</v>
      </c>
      <c r="E51" s="120" t="s">
        <v>249</v>
      </c>
      <c r="F51" s="120" t="s">
        <v>64</v>
      </c>
      <c r="G51" s="120" t="s">
        <v>250</v>
      </c>
      <c r="H51" s="128">
        <v>45904.543055555558</v>
      </c>
      <c r="I51" s="120">
        <v>781</v>
      </c>
    </row>
    <row r="52" spans="1:9" ht="51">
      <c r="A52" s="5">
        <v>24</v>
      </c>
      <c r="B52" s="120">
        <v>2025</v>
      </c>
      <c r="C52" s="120" t="s">
        <v>222</v>
      </c>
      <c r="D52" s="127" t="s">
        <v>281</v>
      </c>
      <c r="E52" s="120" t="s">
        <v>249</v>
      </c>
      <c r="F52" s="120" t="s">
        <v>64</v>
      </c>
      <c r="G52" s="120" t="s">
        <v>250</v>
      </c>
      <c r="H52" s="128">
        <v>45873.631944444445</v>
      </c>
      <c r="I52" s="120">
        <v>1126</v>
      </c>
    </row>
    <row r="53" spans="1:9" ht="63.75">
      <c r="A53" s="5">
        <v>25</v>
      </c>
      <c r="B53" s="120">
        <v>2025</v>
      </c>
      <c r="C53" s="120" t="s">
        <v>222</v>
      </c>
      <c r="D53" s="127" t="s">
        <v>282</v>
      </c>
      <c r="E53" s="120" t="s">
        <v>249</v>
      </c>
      <c r="F53" s="120" t="s">
        <v>64</v>
      </c>
      <c r="G53" s="120" t="s">
        <v>250</v>
      </c>
      <c r="H53" s="128">
        <v>45873.472916666666</v>
      </c>
      <c r="I53" s="120">
        <v>500</v>
      </c>
    </row>
    <row r="54" spans="1:9" ht="15" customHeight="1">
      <c r="A54" s="5">
        <v>26</v>
      </c>
      <c r="B54" s="120">
        <v>2025</v>
      </c>
      <c r="C54" s="120" t="s">
        <v>222</v>
      </c>
      <c r="D54" s="218" t="s">
        <v>283</v>
      </c>
      <c r="E54" s="120" t="s">
        <v>249</v>
      </c>
      <c r="F54" s="120" t="s">
        <v>64</v>
      </c>
      <c r="G54" s="120" t="s">
        <v>250</v>
      </c>
      <c r="H54" s="128">
        <v>45842.588194444441</v>
      </c>
      <c r="I54" s="120">
        <v>989</v>
      </c>
    </row>
    <row r="55" spans="1:9">
      <c r="A55" s="5">
        <v>27</v>
      </c>
      <c r="B55" s="120">
        <v>2025</v>
      </c>
      <c r="C55" s="120" t="s">
        <v>222</v>
      </c>
      <c r="D55" s="218"/>
      <c r="E55" s="120" t="s">
        <v>249</v>
      </c>
      <c r="F55" s="120" t="s">
        <v>64</v>
      </c>
      <c r="G55" s="120" t="s">
        <v>250</v>
      </c>
      <c r="H55" s="128">
        <v>45842.50277777778</v>
      </c>
      <c r="I55" s="120">
        <v>1506</v>
      </c>
    </row>
    <row r="56" spans="1:9" ht="15" customHeight="1">
      <c r="A56" s="5">
        <v>28</v>
      </c>
      <c r="B56" s="120">
        <v>2025</v>
      </c>
      <c r="C56" s="120" t="s">
        <v>222</v>
      </c>
      <c r="D56" s="131" t="s">
        <v>271</v>
      </c>
      <c r="E56" s="120" t="s">
        <v>249</v>
      </c>
      <c r="F56" s="120" t="s">
        <v>64</v>
      </c>
      <c r="G56" s="120" t="s">
        <v>250</v>
      </c>
      <c r="H56" s="128">
        <v>45842.469444444447</v>
      </c>
      <c r="I56" s="120">
        <v>1141</v>
      </c>
    </row>
    <row r="57" spans="1:9" ht="25.5">
      <c r="A57" s="5">
        <v>29</v>
      </c>
      <c r="B57" s="120">
        <v>2025</v>
      </c>
      <c r="C57" s="120" t="s">
        <v>222</v>
      </c>
      <c r="D57" s="127" t="s">
        <v>284</v>
      </c>
      <c r="E57" s="120" t="s">
        <v>249</v>
      </c>
      <c r="F57" s="120" t="s">
        <v>64</v>
      </c>
      <c r="G57" s="120" t="s">
        <v>250</v>
      </c>
      <c r="H57" s="128">
        <v>45812.576388888891</v>
      </c>
      <c r="I57" s="120">
        <v>618</v>
      </c>
    </row>
    <row r="58" spans="1:9" ht="51">
      <c r="A58" s="5">
        <v>30</v>
      </c>
      <c r="B58" s="120">
        <v>2025</v>
      </c>
      <c r="C58" s="120" t="s">
        <v>222</v>
      </c>
      <c r="D58" s="132" t="s">
        <v>285</v>
      </c>
      <c r="E58" s="120" t="s">
        <v>249</v>
      </c>
      <c r="F58" s="120" t="s">
        <v>64</v>
      </c>
      <c r="G58" s="120" t="s">
        <v>250</v>
      </c>
      <c r="H58" s="128">
        <v>45781.597916666666</v>
      </c>
      <c r="I58" s="120">
        <v>941</v>
      </c>
    </row>
    <row r="59" spans="1:9">
      <c r="A59" s="5">
        <v>31</v>
      </c>
      <c r="B59" s="120">
        <v>2025</v>
      </c>
      <c r="C59" s="120" t="s">
        <v>222</v>
      </c>
      <c r="D59" s="131" t="s">
        <v>271</v>
      </c>
      <c r="E59" s="120" t="s">
        <v>249</v>
      </c>
      <c r="F59" s="120" t="s">
        <v>64</v>
      </c>
      <c r="G59" s="120" t="s">
        <v>250</v>
      </c>
      <c r="H59" s="128">
        <v>45751.633333333331</v>
      </c>
      <c r="I59" s="120">
        <v>530</v>
      </c>
    </row>
    <row r="60" spans="1:9" ht="30">
      <c r="A60" s="5">
        <v>32</v>
      </c>
      <c r="B60" s="120">
        <v>2025</v>
      </c>
      <c r="C60" s="120" t="s">
        <v>222</v>
      </c>
      <c r="D60" s="131" t="s">
        <v>278</v>
      </c>
      <c r="E60" s="120" t="s">
        <v>249</v>
      </c>
      <c r="F60" s="120" t="s">
        <v>64</v>
      </c>
      <c r="G60" s="120" t="s">
        <v>250</v>
      </c>
      <c r="H60" s="128">
        <v>45751.429166666669</v>
      </c>
      <c r="I60" s="120">
        <v>706</v>
      </c>
    </row>
    <row r="61" spans="1:9" ht="60">
      <c r="A61" s="5">
        <v>33</v>
      </c>
      <c r="B61" s="120">
        <v>2025</v>
      </c>
      <c r="C61" s="120" t="s">
        <v>222</v>
      </c>
      <c r="D61" s="131" t="s">
        <v>286</v>
      </c>
      <c r="E61" s="120" t="s">
        <v>249</v>
      </c>
      <c r="F61" s="120" t="s">
        <v>64</v>
      </c>
      <c r="G61" s="120" t="s">
        <v>250</v>
      </c>
      <c r="H61" s="128">
        <v>45751.382638888892</v>
      </c>
      <c r="I61" s="120">
        <v>501</v>
      </c>
    </row>
    <row r="62" spans="1:9">
      <c r="A62" s="5">
        <v>34</v>
      </c>
      <c r="B62" s="120">
        <v>2025</v>
      </c>
      <c r="C62" s="120" t="s">
        <v>222</v>
      </c>
      <c r="D62" s="127" t="s">
        <v>287</v>
      </c>
      <c r="E62" s="120" t="s">
        <v>249</v>
      </c>
      <c r="F62" s="120" t="s">
        <v>64</v>
      </c>
      <c r="G62" s="120" t="s">
        <v>250</v>
      </c>
      <c r="H62" s="128">
        <v>45720.670138888891</v>
      </c>
      <c r="I62" s="120">
        <v>10311</v>
      </c>
    </row>
    <row r="63" spans="1:9" ht="25.5">
      <c r="A63" s="5">
        <v>35</v>
      </c>
      <c r="B63" s="120">
        <v>2025</v>
      </c>
      <c r="C63" s="120" t="s">
        <v>222</v>
      </c>
      <c r="D63" s="127" t="s">
        <v>288</v>
      </c>
      <c r="E63" s="120" t="s">
        <v>249</v>
      </c>
      <c r="F63" s="120" t="s">
        <v>64</v>
      </c>
      <c r="G63" s="120" t="s">
        <v>250</v>
      </c>
      <c r="H63" s="128">
        <v>45720.529166666667</v>
      </c>
      <c r="I63" s="120">
        <v>2168</v>
      </c>
    </row>
    <row r="64" spans="1:9" ht="25.5">
      <c r="A64" s="5">
        <v>36</v>
      </c>
      <c r="B64" s="120">
        <v>2025</v>
      </c>
      <c r="C64" s="120" t="s">
        <v>222</v>
      </c>
      <c r="D64" s="127" t="s">
        <v>289</v>
      </c>
      <c r="E64" s="120" t="s">
        <v>249</v>
      </c>
      <c r="F64" s="120" t="s">
        <v>64</v>
      </c>
      <c r="G64" s="120" t="s">
        <v>250</v>
      </c>
      <c r="H64" s="128">
        <v>45720.526388888888</v>
      </c>
      <c r="I64" s="120">
        <v>520</v>
      </c>
    </row>
    <row r="65" spans="1:15" ht="60">
      <c r="A65" s="5">
        <v>37</v>
      </c>
      <c r="B65" s="120">
        <v>2025</v>
      </c>
      <c r="C65" s="120" t="s">
        <v>222</v>
      </c>
      <c r="D65" s="131" t="s">
        <v>290</v>
      </c>
      <c r="E65" s="120" t="s">
        <v>249</v>
      </c>
      <c r="F65" s="120" t="s">
        <v>64</v>
      </c>
      <c r="G65" s="120" t="s">
        <v>250</v>
      </c>
      <c r="H65" s="128">
        <v>45692.78402777778</v>
      </c>
      <c r="I65" s="120">
        <v>434</v>
      </c>
    </row>
    <row r="66" spans="1:15" ht="51">
      <c r="A66" s="5">
        <v>38</v>
      </c>
      <c r="B66" s="120">
        <v>2025</v>
      </c>
      <c r="C66" s="120" t="s">
        <v>222</v>
      </c>
      <c r="D66" s="127" t="s">
        <v>291</v>
      </c>
      <c r="E66" s="120" t="s">
        <v>249</v>
      </c>
      <c r="F66" s="120" t="s">
        <v>64</v>
      </c>
      <c r="G66" s="120" t="s">
        <v>250</v>
      </c>
      <c r="H66" s="128">
        <v>45692.547222222223</v>
      </c>
      <c r="I66" s="120">
        <v>417</v>
      </c>
    </row>
    <row r="67" spans="1:15">
      <c r="A67" s="5">
        <v>39</v>
      </c>
      <c r="B67" s="120">
        <v>2025</v>
      </c>
      <c r="C67" s="120" t="s">
        <v>222</v>
      </c>
      <c r="D67" s="127" t="s">
        <v>292</v>
      </c>
      <c r="E67" s="120" t="s">
        <v>249</v>
      </c>
      <c r="F67" s="120" t="s">
        <v>64</v>
      </c>
      <c r="G67" s="120" t="s">
        <v>250</v>
      </c>
      <c r="H67" s="128">
        <v>45692.43472222222</v>
      </c>
      <c r="I67" s="120">
        <v>405</v>
      </c>
    </row>
    <row r="68" spans="1:15" ht="38.25">
      <c r="A68" s="5">
        <v>40</v>
      </c>
      <c r="B68" s="120">
        <v>2025</v>
      </c>
      <c r="C68" s="120" t="s">
        <v>222</v>
      </c>
      <c r="D68" s="127" t="s">
        <v>293</v>
      </c>
      <c r="E68" s="120" t="s">
        <v>249</v>
      </c>
      <c r="F68" s="120" t="s">
        <v>64</v>
      </c>
      <c r="G68" s="120" t="s">
        <v>250</v>
      </c>
      <c r="H68" s="128">
        <v>45692.376388888886</v>
      </c>
      <c r="I68" s="120">
        <v>455</v>
      </c>
    </row>
    <row r="69" spans="1:15" ht="105">
      <c r="A69" s="5">
        <v>41</v>
      </c>
      <c r="B69" s="120">
        <v>2025</v>
      </c>
      <c r="C69" s="120" t="s">
        <v>222</v>
      </c>
      <c r="D69" s="131" t="s">
        <v>294</v>
      </c>
      <c r="E69" s="120" t="s">
        <v>249</v>
      </c>
      <c r="F69" s="120" t="s">
        <v>64</v>
      </c>
      <c r="G69" s="120" t="s">
        <v>250</v>
      </c>
      <c r="H69" s="128">
        <v>45661.711111111108</v>
      </c>
      <c r="I69" s="120">
        <v>617</v>
      </c>
    </row>
    <row r="70" spans="1:15">
      <c r="A70" s="5">
        <v>42</v>
      </c>
      <c r="B70" s="120">
        <v>2025</v>
      </c>
      <c r="C70" s="120" t="s">
        <v>222</v>
      </c>
      <c r="D70" s="127" t="s">
        <v>295</v>
      </c>
      <c r="E70" s="120" t="s">
        <v>249</v>
      </c>
      <c r="F70" s="120" t="s">
        <v>64</v>
      </c>
      <c r="G70" s="120" t="s">
        <v>250</v>
      </c>
      <c r="H70" s="128">
        <v>45661.629166666666</v>
      </c>
      <c r="I70" s="120">
        <v>455</v>
      </c>
    </row>
    <row r="71" spans="1:15">
      <c r="A71" s="5"/>
      <c r="B71" s="18"/>
      <c r="C71" s="18"/>
      <c r="D71" s="133"/>
      <c r="E71" s="18"/>
      <c r="F71" s="18"/>
      <c r="G71" s="18"/>
      <c r="H71" s="134"/>
      <c r="I71" s="18"/>
    </row>
    <row r="72" spans="1:15" ht="15.75" thickBot="1">
      <c r="A72" s="5"/>
      <c r="B72" s="18"/>
      <c r="C72" s="18"/>
      <c r="D72" s="36"/>
      <c r="E72" s="34"/>
      <c r="F72" s="18"/>
      <c r="G72" s="18"/>
      <c r="H72" s="135"/>
      <c r="I72" s="33"/>
    </row>
    <row r="73" spans="1:15" ht="58.5" customHeight="1">
      <c r="A73" s="28" t="s">
        <v>296</v>
      </c>
      <c r="B73" s="191" t="s">
        <v>48</v>
      </c>
      <c r="C73" s="192"/>
      <c r="D73" s="192"/>
      <c r="E73" s="192"/>
      <c r="F73" s="192"/>
      <c r="G73" s="192"/>
      <c r="H73" s="192"/>
      <c r="I73" s="193"/>
    </row>
    <row r="74" spans="1:15" ht="30.75" customHeight="1">
      <c r="A74" s="136"/>
      <c r="B74" s="29" t="s">
        <v>0</v>
      </c>
      <c r="C74" s="29" t="s">
        <v>1</v>
      </c>
      <c r="D74" s="29" t="s">
        <v>2</v>
      </c>
      <c r="E74" s="29" t="s">
        <v>3</v>
      </c>
      <c r="F74" s="29" t="s">
        <v>132</v>
      </c>
      <c r="G74" s="29" t="s">
        <v>297</v>
      </c>
      <c r="H74" s="29" t="s">
        <v>6</v>
      </c>
      <c r="I74" s="30" t="s">
        <v>7</v>
      </c>
    </row>
    <row r="75" spans="1:15" ht="30.75" customHeight="1">
      <c r="A75" s="31">
        <v>1</v>
      </c>
      <c r="B75" s="120">
        <v>2025</v>
      </c>
      <c r="C75" s="122" t="s">
        <v>298</v>
      </c>
      <c r="D75" s="137" t="s">
        <v>299</v>
      </c>
      <c r="E75" s="138" t="s">
        <v>300</v>
      </c>
      <c r="F75" s="138" t="s">
        <v>300</v>
      </c>
      <c r="G75" s="120" t="s">
        <v>9</v>
      </c>
      <c r="H75" s="139">
        <v>45785</v>
      </c>
      <c r="I75" s="137">
        <v>25</v>
      </c>
    </row>
    <row r="76" spans="1:15" ht="30.75" customHeight="1">
      <c r="A76" s="31">
        <v>2</v>
      </c>
      <c r="B76" s="120">
        <v>2025</v>
      </c>
      <c r="C76" s="122" t="s">
        <v>298</v>
      </c>
      <c r="D76" s="137" t="s">
        <v>301</v>
      </c>
      <c r="E76" s="138" t="s">
        <v>300</v>
      </c>
      <c r="F76" s="138" t="s">
        <v>300</v>
      </c>
      <c r="G76" s="120" t="s">
        <v>9</v>
      </c>
      <c r="H76" s="139">
        <v>45785</v>
      </c>
      <c r="I76" s="137">
        <v>234</v>
      </c>
    </row>
    <row r="77" spans="1:15" ht="30.75" customHeight="1">
      <c r="A77" s="31">
        <v>3</v>
      </c>
      <c r="B77" s="120">
        <v>2025</v>
      </c>
      <c r="C77" s="122" t="s">
        <v>298</v>
      </c>
      <c r="D77" s="137" t="s">
        <v>302</v>
      </c>
      <c r="E77" s="138" t="s">
        <v>300</v>
      </c>
      <c r="F77" s="138" t="s">
        <v>300</v>
      </c>
      <c r="G77" s="120" t="s">
        <v>9</v>
      </c>
      <c r="H77" s="139">
        <v>45786</v>
      </c>
      <c r="I77" s="137">
        <v>259</v>
      </c>
    </row>
    <row r="78" spans="1:15" ht="30.75" customHeight="1">
      <c r="A78" s="31">
        <v>4</v>
      </c>
      <c r="B78" s="120">
        <v>2025</v>
      </c>
      <c r="C78" s="122" t="s">
        <v>298</v>
      </c>
      <c r="D78" s="137" t="s">
        <v>303</v>
      </c>
      <c r="E78" s="138" t="s">
        <v>300</v>
      </c>
      <c r="F78" s="138" t="s">
        <v>300</v>
      </c>
      <c r="G78" s="120" t="s">
        <v>9</v>
      </c>
      <c r="H78" s="139">
        <v>45786</v>
      </c>
      <c r="I78" s="137">
        <v>60</v>
      </c>
    </row>
    <row r="79" spans="1:15" ht="30.75" customHeight="1">
      <c r="A79" s="31">
        <v>5</v>
      </c>
      <c r="B79" s="120">
        <v>2025</v>
      </c>
      <c r="C79" s="122" t="s">
        <v>298</v>
      </c>
      <c r="D79" s="137" t="s">
        <v>303</v>
      </c>
      <c r="E79" s="138" t="s">
        <v>300</v>
      </c>
      <c r="F79" s="138" t="s">
        <v>300</v>
      </c>
      <c r="G79" s="120" t="s">
        <v>9</v>
      </c>
      <c r="H79" s="139">
        <v>45786</v>
      </c>
      <c r="I79" s="137">
        <v>50</v>
      </c>
    </row>
    <row r="80" spans="1:15" ht="64.5">
      <c r="A80" s="31">
        <v>6</v>
      </c>
      <c r="B80" s="120">
        <v>2025</v>
      </c>
      <c r="C80" s="122" t="s">
        <v>298</v>
      </c>
      <c r="D80" s="138" t="s">
        <v>304</v>
      </c>
      <c r="E80" s="138" t="s">
        <v>305</v>
      </c>
      <c r="F80" s="138" t="s">
        <v>300</v>
      </c>
      <c r="G80" s="120" t="s">
        <v>9</v>
      </c>
      <c r="H80" s="123">
        <v>45792</v>
      </c>
      <c r="I80" s="140">
        <v>11</v>
      </c>
      <c r="J80">
        <v>1</v>
      </c>
      <c r="M80" s="6" t="s">
        <v>298</v>
      </c>
      <c r="N80" s="6" t="s">
        <v>223</v>
      </c>
      <c r="O80" s="16"/>
    </row>
    <row r="81" spans="1:15" ht="39">
      <c r="A81" s="31">
        <v>7</v>
      </c>
      <c r="B81" s="120">
        <v>2025</v>
      </c>
      <c r="C81" s="122" t="s">
        <v>298</v>
      </c>
      <c r="D81" s="138" t="s">
        <v>306</v>
      </c>
      <c r="E81" s="138" t="s">
        <v>300</v>
      </c>
      <c r="F81" s="138" t="s">
        <v>300</v>
      </c>
      <c r="G81" s="120" t="s">
        <v>9</v>
      </c>
      <c r="H81" s="123">
        <v>45793</v>
      </c>
      <c r="I81" s="141">
        <v>121</v>
      </c>
      <c r="N81">
        <v>49</v>
      </c>
      <c r="O81" s="18">
        <v>1234</v>
      </c>
    </row>
    <row r="82" spans="1:15" ht="39">
      <c r="A82" s="31">
        <v>8</v>
      </c>
      <c r="B82" s="120">
        <v>2025</v>
      </c>
      <c r="C82" s="122" t="s">
        <v>298</v>
      </c>
      <c r="D82" s="138" t="s">
        <v>307</v>
      </c>
      <c r="E82" s="138" t="s">
        <v>300</v>
      </c>
      <c r="F82" s="138" t="s">
        <v>300</v>
      </c>
      <c r="G82" s="120" t="s">
        <v>9</v>
      </c>
      <c r="H82" s="121">
        <v>45793</v>
      </c>
      <c r="I82" s="140">
        <v>195</v>
      </c>
      <c r="M82" s="5"/>
      <c r="N82" s="5" t="s">
        <v>227</v>
      </c>
      <c r="O82" s="25"/>
    </row>
    <row r="83" spans="1:15" ht="39">
      <c r="A83" s="31">
        <v>9</v>
      </c>
      <c r="B83" s="120">
        <v>2025</v>
      </c>
      <c r="C83" s="122" t="s">
        <v>298</v>
      </c>
      <c r="D83" s="138" t="s">
        <v>306</v>
      </c>
      <c r="E83" s="138" t="s">
        <v>300</v>
      </c>
      <c r="F83" s="138" t="s">
        <v>300</v>
      </c>
      <c r="G83" s="120" t="s">
        <v>9</v>
      </c>
      <c r="H83" s="121">
        <v>45794</v>
      </c>
      <c r="I83" s="140">
        <v>91</v>
      </c>
      <c r="N83">
        <v>4</v>
      </c>
      <c r="O83">
        <v>378</v>
      </c>
    </row>
    <row r="84" spans="1:15" ht="39">
      <c r="A84" s="31">
        <v>10</v>
      </c>
      <c r="B84" s="120">
        <v>2025</v>
      </c>
      <c r="C84" s="122" t="s">
        <v>298</v>
      </c>
      <c r="D84" s="138" t="s">
        <v>308</v>
      </c>
      <c r="E84" s="138" t="s">
        <v>300</v>
      </c>
      <c r="F84" s="138" t="s">
        <v>300</v>
      </c>
      <c r="G84" s="120" t="s">
        <v>9</v>
      </c>
      <c r="H84" s="121">
        <v>45794</v>
      </c>
      <c r="I84" s="140">
        <v>288</v>
      </c>
      <c r="N84" t="s">
        <v>229</v>
      </c>
    </row>
    <row r="85" spans="1:15" ht="39">
      <c r="A85" s="31">
        <v>11</v>
      </c>
      <c r="B85" s="120">
        <v>2025</v>
      </c>
      <c r="C85" s="122" t="s">
        <v>298</v>
      </c>
      <c r="D85" s="138" t="s">
        <v>309</v>
      </c>
      <c r="E85" s="138" t="s">
        <v>300</v>
      </c>
      <c r="F85" s="138" t="s">
        <v>300</v>
      </c>
      <c r="G85" s="120" t="s">
        <v>9</v>
      </c>
      <c r="H85" s="121">
        <v>45795</v>
      </c>
      <c r="I85" s="140">
        <v>279</v>
      </c>
      <c r="N85">
        <v>1</v>
      </c>
      <c r="O85">
        <v>18</v>
      </c>
    </row>
    <row r="86" spans="1:15" ht="39">
      <c r="A86" s="31">
        <v>12</v>
      </c>
      <c r="B86" s="120">
        <v>2025</v>
      </c>
      <c r="C86" s="122" t="s">
        <v>298</v>
      </c>
      <c r="D86" s="138" t="s">
        <v>306</v>
      </c>
      <c r="E86" s="138" t="s">
        <v>300</v>
      </c>
      <c r="F86" s="138" t="s">
        <v>300</v>
      </c>
      <c r="G86" s="120" t="s">
        <v>9</v>
      </c>
      <c r="H86" s="121">
        <v>45795</v>
      </c>
      <c r="I86" s="140">
        <v>141</v>
      </c>
      <c r="N86" s="114" t="s">
        <v>232</v>
      </c>
    </row>
    <row r="87" spans="1:15" ht="39">
      <c r="A87" s="31">
        <v>13</v>
      </c>
      <c r="B87" s="120">
        <v>2025</v>
      </c>
      <c r="C87" s="122" t="s">
        <v>298</v>
      </c>
      <c r="D87" s="138" t="s">
        <v>310</v>
      </c>
      <c r="E87" s="138" t="s">
        <v>300</v>
      </c>
      <c r="F87" s="138" t="s">
        <v>300</v>
      </c>
      <c r="G87" s="120" t="s">
        <v>9</v>
      </c>
      <c r="H87" s="121">
        <v>45795</v>
      </c>
      <c r="I87" s="140">
        <v>30</v>
      </c>
      <c r="N87">
        <v>2</v>
      </c>
      <c r="O87">
        <v>50</v>
      </c>
    </row>
    <row r="88" spans="1:15" ht="51.75">
      <c r="A88" s="31">
        <v>14</v>
      </c>
      <c r="B88" s="120">
        <v>2025</v>
      </c>
      <c r="C88" s="122" t="s">
        <v>298</v>
      </c>
      <c r="D88" s="138" t="s">
        <v>311</v>
      </c>
      <c r="E88" s="138" t="s">
        <v>300</v>
      </c>
      <c r="F88" s="138" t="s">
        <v>300</v>
      </c>
      <c r="G88" s="120" t="s">
        <v>9</v>
      </c>
      <c r="H88" s="121">
        <v>45807</v>
      </c>
      <c r="I88" s="140">
        <v>32</v>
      </c>
      <c r="O88">
        <f>SUM(O81:O87)</f>
        <v>1680</v>
      </c>
    </row>
    <row r="89" spans="1:15" ht="39">
      <c r="A89" s="31">
        <v>15</v>
      </c>
      <c r="B89" s="120">
        <v>2025</v>
      </c>
      <c r="C89" s="122" t="s">
        <v>298</v>
      </c>
      <c r="D89" s="138" t="s">
        <v>312</v>
      </c>
      <c r="E89" s="138" t="s">
        <v>313</v>
      </c>
      <c r="F89" s="138" t="s">
        <v>314</v>
      </c>
      <c r="G89" s="120" t="s">
        <v>9</v>
      </c>
      <c r="H89" s="121">
        <v>45786</v>
      </c>
      <c r="I89" s="140">
        <v>11</v>
      </c>
      <c r="J89">
        <v>1</v>
      </c>
      <c r="N89" t="s">
        <v>236</v>
      </c>
    </row>
    <row r="90" spans="1:15" ht="39">
      <c r="A90" s="31">
        <v>16</v>
      </c>
      <c r="B90" s="120">
        <v>2026</v>
      </c>
      <c r="C90" s="122" t="s">
        <v>298</v>
      </c>
      <c r="D90" s="138" t="s">
        <v>315</v>
      </c>
      <c r="E90" s="138" t="s">
        <v>313</v>
      </c>
      <c r="F90" s="138" t="s">
        <v>314</v>
      </c>
      <c r="G90" s="120" t="s">
        <v>9</v>
      </c>
      <c r="H90" s="121">
        <v>45786</v>
      </c>
      <c r="I90" s="140">
        <v>15</v>
      </c>
      <c r="J90">
        <v>1</v>
      </c>
      <c r="N90">
        <v>4</v>
      </c>
      <c r="O90">
        <v>82</v>
      </c>
    </row>
    <row r="91" spans="1:15" ht="51.75">
      <c r="A91" s="31">
        <v>17</v>
      </c>
      <c r="B91" s="120">
        <v>2027</v>
      </c>
      <c r="C91" s="122" t="s">
        <v>298</v>
      </c>
      <c r="D91" s="138" t="s">
        <v>316</v>
      </c>
      <c r="E91" s="138" t="s">
        <v>313</v>
      </c>
      <c r="F91" s="138" t="s">
        <v>314</v>
      </c>
      <c r="G91" s="120" t="s">
        <v>9</v>
      </c>
      <c r="H91" s="121">
        <v>45790</v>
      </c>
      <c r="I91" s="140">
        <v>55</v>
      </c>
      <c r="J91">
        <v>1</v>
      </c>
      <c r="N91" s="114"/>
    </row>
    <row r="92" spans="1:15" ht="26.25">
      <c r="A92" s="31">
        <v>18</v>
      </c>
      <c r="B92" s="120">
        <v>2025</v>
      </c>
      <c r="C92" s="122" t="s">
        <v>298</v>
      </c>
      <c r="D92" s="138" t="s">
        <v>317</v>
      </c>
      <c r="E92" s="138" t="s">
        <v>313</v>
      </c>
      <c r="F92" s="138" t="s">
        <v>314</v>
      </c>
      <c r="G92" s="120" t="s">
        <v>9</v>
      </c>
      <c r="H92" s="123">
        <v>45792</v>
      </c>
      <c r="I92" s="140">
        <v>45</v>
      </c>
      <c r="J92">
        <v>2</v>
      </c>
    </row>
    <row r="93" spans="1:15" ht="26.25">
      <c r="A93" s="31">
        <v>19</v>
      </c>
      <c r="B93" s="120">
        <v>2025</v>
      </c>
      <c r="C93" s="122" t="s">
        <v>298</v>
      </c>
      <c r="D93" s="138" t="s">
        <v>318</v>
      </c>
      <c r="E93" s="138" t="s">
        <v>313</v>
      </c>
      <c r="F93" s="138" t="s">
        <v>314</v>
      </c>
      <c r="G93" s="120" t="s">
        <v>9</v>
      </c>
      <c r="H93" s="123">
        <v>45792</v>
      </c>
      <c r="I93" s="140">
        <v>40</v>
      </c>
      <c r="J93">
        <v>3</v>
      </c>
    </row>
    <row r="94" spans="1:15" ht="26.25">
      <c r="A94" s="31">
        <v>20</v>
      </c>
      <c r="B94" s="120">
        <v>2025</v>
      </c>
      <c r="C94" s="122" t="s">
        <v>298</v>
      </c>
      <c r="D94" s="138" t="s">
        <v>317</v>
      </c>
      <c r="E94" s="138" t="s">
        <v>313</v>
      </c>
      <c r="F94" s="138" t="s">
        <v>314</v>
      </c>
      <c r="G94" s="120" t="s">
        <v>9</v>
      </c>
      <c r="H94" s="123">
        <v>45793</v>
      </c>
      <c r="I94" s="141">
        <v>60</v>
      </c>
      <c r="J94">
        <v>6</v>
      </c>
    </row>
    <row r="95" spans="1:15" ht="26.25">
      <c r="A95" s="31">
        <v>21</v>
      </c>
      <c r="B95" s="120">
        <v>2025</v>
      </c>
      <c r="C95" s="122" t="s">
        <v>298</v>
      </c>
      <c r="D95" s="138" t="s">
        <v>319</v>
      </c>
      <c r="E95" s="138" t="s">
        <v>313</v>
      </c>
      <c r="F95" s="138" t="s">
        <v>314</v>
      </c>
      <c r="G95" s="120" t="s">
        <v>9</v>
      </c>
      <c r="H95" s="121">
        <v>45793</v>
      </c>
      <c r="I95" s="140">
        <v>124</v>
      </c>
      <c r="J95">
        <v>4</v>
      </c>
    </row>
    <row r="96" spans="1:15" ht="26.25">
      <c r="A96" s="31">
        <v>22</v>
      </c>
      <c r="B96" s="120">
        <v>2025</v>
      </c>
      <c r="C96" s="122" t="s">
        <v>298</v>
      </c>
      <c r="D96" s="138" t="s">
        <v>317</v>
      </c>
      <c r="E96" s="138" t="s">
        <v>313</v>
      </c>
      <c r="F96" s="138" t="s">
        <v>314</v>
      </c>
      <c r="G96" s="120" t="s">
        <v>9</v>
      </c>
      <c r="H96" s="121">
        <v>45794</v>
      </c>
      <c r="I96" s="140">
        <v>135</v>
      </c>
      <c r="J96">
        <v>4</v>
      </c>
    </row>
    <row r="97" spans="1:14" ht="26.25">
      <c r="A97" s="31">
        <v>23</v>
      </c>
      <c r="B97" s="120">
        <v>2025</v>
      </c>
      <c r="C97" s="122" t="s">
        <v>298</v>
      </c>
      <c r="D97" s="138" t="s">
        <v>318</v>
      </c>
      <c r="E97" s="138" t="s">
        <v>313</v>
      </c>
      <c r="F97" s="138" t="s">
        <v>314</v>
      </c>
      <c r="G97" s="120" t="s">
        <v>9</v>
      </c>
      <c r="H97" s="121">
        <v>45794</v>
      </c>
      <c r="I97" s="140">
        <v>209</v>
      </c>
      <c r="J97">
        <v>7</v>
      </c>
    </row>
    <row r="98" spans="1:14" ht="26.25">
      <c r="A98" s="31">
        <v>24</v>
      </c>
      <c r="B98" s="120">
        <v>2025</v>
      </c>
      <c r="C98" s="122" t="s">
        <v>298</v>
      </c>
      <c r="D98" s="138" t="s">
        <v>320</v>
      </c>
      <c r="E98" s="138" t="s">
        <v>313</v>
      </c>
      <c r="F98" s="138" t="s">
        <v>314</v>
      </c>
      <c r="G98" s="120" t="s">
        <v>9</v>
      </c>
      <c r="H98" s="121">
        <v>45706</v>
      </c>
      <c r="I98" s="140">
        <v>275</v>
      </c>
      <c r="J98">
        <v>9</v>
      </c>
    </row>
    <row r="99" spans="1:14" ht="26.25">
      <c r="A99" s="31">
        <v>25</v>
      </c>
      <c r="B99" s="120">
        <v>2025</v>
      </c>
      <c r="C99" s="122" t="s">
        <v>298</v>
      </c>
      <c r="D99" s="138" t="s">
        <v>317</v>
      </c>
      <c r="E99" s="138" t="s">
        <v>313</v>
      </c>
      <c r="F99" s="138" t="s">
        <v>314</v>
      </c>
      <c r="G99" s="120" t="s">
        <v>9</v>
      </c>
      <c r="H99" s="121">
        <v>45706</v>
      </c>
      <c r="I99" s="140">
        <v>175</v>
      </c>
      <c r="J99">
        <v>7</v>
      </c>
    </row>
    <row r="100" spans="1:14" ht="51.75">
      <c r="A100" s="31">
        <v>26</v>
      </c>
      <c r="B100" s="120">
        <v>2026</v>
      </c>
      <c r="C100" s="122" t="s">
        <v>298</v>
      </c>
      <c r="D100" s="138" t="s">
        <v>321</v>
      </c>
      <c r="E100" s="138" t="s">
        <v>313</v>
      </c>
      <c r="F100" s="138" t="s">
        <v>314</v>
      </c>
      <c r="G100" s="120" t="s">
        <v>9</v>
      </c>
      <c r="H100" s="121">
        <v>45797</v>
      </c>
      <c r="I100" s="140">
        <v>20</v>
      </c>
      <c r="J100">
        <v>1</v>
      </c>
    </row>
    <row r="101" spans="1:14" ht="51.75">
      <c r="A101" s="31">
        <v>27</v>
      </c>
      <c r="B101" s="120">
        <v>2027</v>
      </c>
      <c r="C101" s="122" t="s">
        <v>298</v>
      </c>
      <c r="D101" s="138" t="s">
        <v>322</v>
      </c>
      <c r="E101" s="138" t="s">
        <v>313</v>
      </c>
      <c r="F101" s="138" t="s">
        <v>314</v>
      </c>
      <c r="G101" s="120" t="s">
        <v>9</v>
      </c>
      <c r="H101" s="121">
        <v>45799</v>
      </c>
      <c r="I101" s="140">
        <v>29</v>
      </c>
      <c r="J101">
        <v>1</v>
      </c>
    </row>
    <row r="102" spans="1:14" ht="39">
      <c r="A102" s="31">
        <v>28</v>
      </c>
      <c r="B102" s="120">
        <v>2028</v>
      </c>
      <c r="C102" s="122" t="s">
        <v>298</v>
      </c>
      <c r="D102" s="138" t="s">
        <v>323</v>
      </c>
      <c r="E102" s="138" t="s">
        <v>313</v>
      </c>
      <c r="F102" s="138" t="s">
        <v>314</v>
      </c>
      <c r="G102" s="120" t="s">
        <v>9</v>
      </c>
      <c r="H102" s="121">
        <v>45804</v>
      </c>
      <c r="I102" s="140">
        <v>27</v>
      </c>
      <c r="J102">
        <v>1</v>
      </c>
    </row>
    <row r="103" spans="1:14" ht="39">
      <c r="A103" s="31">
        <v>29</v>
      </c>
      <c r="B103" s="120">
        <v>2028</v>
      </c>
      <c r="C103" s="122" t="s">
        <v>298</v>
      </c>
      <c r="D103" s="138" t="s">
        <v>324</v>
      </c>
      <c r="E103" s="138" t="s">
        <v>313</v>
      </c>
      <c r="F103" s="138" t="s">
        <v>314</v>
      </c>
      <c r="G103" s="120" t="s">
        <v>9</v>
      </c>
      <c r="H103" s="121">
        <v>45804</v>
      </c>
      <c r="I103" s="140">
        <v>14</v>
      </c>
      <c r="J103">
        <v>1</v>
      </c>
    </row>
    <row r="104" spans="1:14">
      <c r="A104" s="31"/>
      <c r="B104" s="120"/>
      <c r="C104" s="122"/>
      <c r="D104" s="138"/>
      <c r="E104" s="138"/>
      <c r="F104" s="138"/>
      <c r="G104" s="120"/>
      <c r="H104" s="121"/>
      <c r="I104" s="142"/>
      <c r="N104" s="114"/>
    </row>
    <row r="105" spans="1:14" ht="26.25">
      <c r="A105" s="31"/>
      <c r="B105" s="18"/>
      <c r="C105" s="25"/>
      <c r="D105" s="143"/>
      <c r="E105" s="143"/>
      <c r="F105" s="143"/>
      <c r="H105" s="35"/>
      <c r="I105" s="144" t="s">
        <v>325</v>
      </c>
      <c r="J105">
        <v>3050</v>
      </c>
    </row>
    <row r="106" spans="1:14">
      <c r="A106" s="31"/>
      <c r="B106" s="186" t="s">
        <v>66</v>
      </c>
      <c r="C106" s="187"/>
      <c r="D106" s="187"/>
      <c r="E106" s="187"/>
      <c r="F106" s="187"/>
      <c r="G106" s="18"/>
      <c r="H106" s="35"/>
      <c r="I106" s="18"/>
    </row>
    <row r="107" spans="1:14" ht="39">
      <c r="A107" s="31">
        <v>1</v>
      </c>
      <c r="B107" s="120">
        <v>2025</v>
      </c>
      <c r="C107" s="120" t="s">
        <v>298</v>
      </c>
      <c r="D107" s="138" t="s">
        <v>326</v>
      </c>
      <c r="E107" s="138" t="s">
        <v>9</v>
      </c>
      <c r="F107" s="121">
        <v>45794</v>
      </c>
      <c r="G107" s="140">
        <v>20</v>
      </c>
    </row>
    <row r="108" spans="1:14" ht="39">
      <c r="A108" s="31">
        <v>2</v>
      </c>
      <c r="B108" s="120">
        <v>2025</v>
      </c>
      <c r="C108" s="120" t="s">
        <v>327</v>
      </c>
      <c r="D108" s="138" t="s">
        <v>328</v>
      </c>
      <c r="E108" s="138" t="s">
        <v>300</v>
      </c>
      <c r="F108" s="121">
        <v>45706</v>
      </c>
      <c r="G108" s="140">
        <v>30</v>
      </c>
    </row>
    <row r="109" spans="1:14">
      <c r="A109" s="31"/>
      <c r="B109" s="18"/>
      <c r="C109" s="18"/>
      <c r="D109" s="18"/>
      <c r="E109" s="18"/>
      <c r="F109" s="18"/>
      <c r="G109" s="18"/>
      <c r="H109" s="35"/>
      <c r="I109" s="18"/>
    </row>
    <row r="110" spans="1:14">
      <c r="A110" s="31"/>
      <c r="B110" s="18"/>
      <c r="C110" s="25"/>
      <c r="D110" s="18"/>
      <c r="E110" s="34"/>
      <c r="F110" s="18"/>
      <c r="G110" s="18"/>
      <c r="H110" s="35"/>
      <c r="I110" s="18"/>
    </row>
    <row r="111" spans="1:14">
      <c r="A111" s="31"/>
      <c r="B111" s="186" t="s">
        <v>50</v>
      </c>
      <c r="C111" s="187"/>
      <c r="D111" s="187"/>
      <c r="E111" s="187"/>
      <c r="F111" s="187"/>
      <c r="G111" s="18"/>
      <c r="H111" s="35"/>
      <c r="I111" s="18"/>
    </row>
    <row r="112" spans="1:14">
      <c r="A112" s="31"/>
      <c r="B112" s="29" t="s">
        <v>0</v>
      </c>
      <c r="C112" s="29" t="s">
        <v>1</v>
      </c>
      <c r="D112" s="29" t="s">
        <v>2</v>
      </c>
      <c r="E112" s="29" t="s">
        <v>3</v>
      </c>
      <c r="F112" s="29" t="s">
        <v>4</v>
      </c>
      <c r="G112" s="29" t="s">
        <v>5</v>
      </c>
      <c r="H112" s="29" t="s">
        <v>6</v>
      </c>
      <c r="I112" s="30" t="s">
        <v>7</v>
      </c>
    </row>
    <row r="113" spans="1:9" ht="51">
      <c r="A113" s="31">
        <v>1</v>
      </c>
      <c r="B113" s="120">
        <v>2025</v>
      </c>
      <c r="C113" s="120" t="s">
        <v>327</v>
      </c>
      <c r="D113" s="127" t="s">
        <v>329</v>
      </c>
      <c r="E113" s="120" t="s">
        <v>249</v>
      </c>
      <c r="F113" s="120" t="s">
        <v>64</v>
      </c>
      <c r="G113" s="120" t="s">
        <v>250</v>
      </c>
      <c r="H113" s="130" t="s">
        <v>330</v>
      </c>
      <c r="I113" s="129">
        <v>2043</v>
      </c>
    </row>
    <row r="114" spans="1:9" ht="38.25">
      <c r="A114" s="31">
        <v>2</v>
      </c>
      <c r="B114" s="120">
        <v>2025</v>
      </c>
      <c r="C114" s="120" t="s">
        <v>327</v>
      </c>
      <c r="D114" s="127" t="s">
        <v>331</v>
      </c>
      <c r="E114" s="120" t="s">
        <v>249</v>
      </c>
      <c r="F114" s="120" t="s">
        <v>64</v>
      </c>
      <c r="G114" s="120" t="s">
        <v>250</v>
      </c>
      <c r="H114" s="130" t="s">
        <v>330</v>
      </c>
      <c r="I114" s="129">
        <v>2076</v>
      </c>
    </row>
    <row r="115" spans="1:9" ht="38.25">
      <c r="A115" s="31">
        <v>3</v>
      </c>
      <c r="B115" s="120">
        <v>2025</v>
      </c>
      <c r="C115" s="120" t="s">
        <v>327</v>
      </c>
      <c r="D115" s="127" t="s">
        <v>332</v>
      </c>
      <c r="E115" s="120" t="s">
        <v>249</v>
      </c>
      <c r="F115" s="120" t="s">
        <v>64</v>
      </c>
      <c r="G115" s="120" t="s">
        <v>250</v>
      </c>
      <c r="H115" s="130" t="s">
        <v>333</v>
      </c>
      <c r="I115" s="129">
        <v>1744</v>
      </c>
    </row>
    <row r="116" spans="1:9" ht="51">
      <c r="A116" s="31">
        <v>4</v>
      </c>
      <c r="B116" s="120">
        <v>2025</v>
      </c>
      <c r="C116" s="120" t="s">
        <v>327</v>
      </c>
      <c r="D116" s="127" t="s">
        <v>334</v>
      </c>
      <c r="E116" s="120" t="s">
        <v>249</v>
      </c>
      <c r="F116" s="120" t="s">
        <v>64</v>
      </c>
      <c r="G116" s="120" t="s">
        <v>250</v>
      </c>
      <c r="H116" s="130" t="s">
        <v>335</v>
      </c>
      <c r="I116" s="129">
        <v>591</v>
      </c>
    </row>
    <row r="117" spans="1:9" ht="25.5">
      <c r="A117" s="31">
        <v>5</v>
      </c>
      <c r="B117" s="120">
        <v>2025</v>
      </c>
      <c r="C117" s="120" t="s">
        <v>327</v>
      </c>
      <c r="D117" s="127" t="s">
        <v>336</v>
      </c>
      <c r="E117" s="120" t="s">
        <v>249</v>
      </c>
      <c r="F117" s="120" t="s">
        <v>64</v>
      </c>
      <c r="G117" s="120" t="s">
        <v>250</v>
      </c>
      <c r="H117" s="130" t="s">
        <v>337</v>
      </c>
      <c r="I117" s="129">
        <v>2224</v>
      </c>
    </row>
    <row r="118" spans="1:9">
      <c r="A118" s="31">
        <v>6</v>
      </c>
      <c r="B118" s="120">
        <v>2025</v>
      </c>
      <c r="C118" s="120" t="s">
        <v>327</v>
      </c>
      <c r="D118" s="130" t="s">
        <v>338</v>
      </c>
      <c r="E118" s="120" t="s">
        <v>249</v>
      </c>
      <c r="F118" s="120" t="s">
        <v>64</v>
      </c>
      <c r="G118" s="120" t="s">
        <v>250</v>
      </c>
      <c r="H118" s="130" t="s">
        <v>339</v>
      </c>
      <c r="I118" s="129">
        <v>1223</v>
      </c>
    </row>
    <row r="119" spans="1:9">
      <c r="A119" s="31">
        <v>7</v>
      </c>
      <c r="B119" s="120">
        <v>2025</v>
      </c>
      <c r="C119" s="120" t="s">
        <v>327</v>
      </c>
      <c r="D119" s="145"/>
      <c r="E119" s="120" t="s">
        <v>249</v>
      </c>
      <c r="F119" s="120" t="s">
        <v>64</v>
      </c>
      <c r="G119" s="120" t="s">
        <v>250</v>
      </c>
      <c r="H119" s="216" t="s">
        <v>340</v>
      </c>
      <c r="I119" s="214">
        <v>1643</v>
      </c>
    </row>
    <row r="120" spans="1:9" ht="38.25">
      <c r="A120" s="31">
        <v>8</v>
      </c>
      <c r="B120" s="120">
        <v>2025</v>
      </c>
      <c r="C120" s="120" t="s">
        <v>327</v>
      </c>
      <c r="D120" s="127" t="s">
        <v>341</v>
      </c>
      <c r="E120" s="120" t="s">
        <v>249</v>
      </c>
      <c r="F120" s="120" t="s">
        <v>64</v>
      </c>
      <c r="G120" s="120" t="s">
        <v>250</v>
      </c>
      <c r="H120" s="216"/>
      <c r="I120" s="214"/>
    </row>
    <row r="121" spans="1:9">
      <c r="A121" s="31">
        <v>9</v>
      </c>
      <c r="B121" s="120">
        <v>2025</v>
      </c>
      <c r="C121" s="120" t="s">
        <v>327</v>
      </c>
      <c r="D121" s="130" t="s">
        <v>342</v>
      </c>
      <c r="E121" s="120" t="s">
        <v>249</v>
      </c>
      <c r="F121" s="120" t="s">
        <v>64</v>
      </c>
      <c r="G121" s="120" t="s">
        <v>250</v>
      </c>
      <c r="H121" s="130" t="s">
        <v>343</v>
      </c>
      <c r="I121" s="129">
        <v>1970</v>
      </c>
    </row>
    <row r="122" spans="1:9" ht="38.25">
      <c r="A122" s="31">
        <v>10</v>
      </c>
      <c r="B122" s="120">
        <v>2025</v>
      </c>
      <c r="C122" s="120" t="s">
        <v>327</v>
      </c>
      <c r="D122" s="127" t="s">
        <v>344</v>
      </c>
      <c r="E122" s="120" t="s">
        <v>249</v>
      </c>
      <c r="F122" s="120" t="s">
        <v>64</v>
      </c>
      <c r="G122" s="120" t="s">
        <v>250</v>
      </c>
      <c r="H122" s="130" t="s">
        <v>345</v>
      </c>
      <c r="I122" s="129">
        <v>658</v>
      </c>
    </row>
    <row r="123" spans="1:9" ht="25.5">
      <c r="A123" s="31">
        <v>11</v>
      </c>
      <c r="B123" s="120">
        <v>2025</v>
      </c>
      <c r="C123" s="120" t="s">
        <v>327</v>
      </c>
      <c r="D123" s="127" t="s">
        <v>346</v>
      </c>
      <c r="E123" s="120" t="s">
        <v>249</v>
      </c>
      <c r="F123" s="120" t="s">
        <v>64</v>
      </c>
      <c r="G123" s="120" t="s">
        <v>250</v>
      </c>
      <c r="H123" s="216" t="s">
        <v>347</v>
      </c>
      <c r="I123" s="214">
        <v>545</v>
      </c>
    </row>
    <row r="124" spans="1:9">
      <c r="A124" s="31">
        <v>12</v>
      </c>
      <c r="B124" s="120">
        <v>2025</v>
      </c>
      <c r="C124" s="120" t="s">
        <v>327</v>
      </c>
      <c r="D124" s="127">
        <v>10</v>
      </c>
      <c r="E124" s="120" t="s">
        <v>249</v>
      </c>
      <c r="F124" s="120" t="s">
        <v>64</v>
      </c>
      <c r="G124" s="120" t="s">
        <v>250</v>
      </c>
      <c r="H124" s="216"/>
      <c r="I124" s="214"/>
    </row>
    <row r="125" spans="1:9" ht="51">
      <c r="A125" s="31">
        <v>13</v>
      </c>
      <c r="B125" s="120">
        <v>2025</v>
      </c>
      <c r="C125" s="120" t="s">
        <v>327</v>
      </c>
      <c r="D125" s="127" t="s">
        <v>348</v>
      </c>
      <c r="E125" s="120" t="s">
        <v>249</v>
      </c>
      <c r="F125" s="120" t="s">
        <v>64</v>
      </c>
      <c r="G125" s="120" t="s">
        <v>250</v>
      </c>
      <c r="H125" s="130" t="s">
        <v>349</v>
      </c>
      <c r="I125" s="129">
        <v>548</v>
      </c>
    </row>
    <row r="126" spans="1:9" ht="51">
      <c r="A126" s="31">
        <v>14</v>
      </c>
      <c r="B126" s="120">
        <v>2025</v>
      </c>
      <c r="C126" s="120" t="s">
        <v>327</v>
      </c>
      <c r="D126" s="127" t="s">
        <v>350</v>
      </c>
      <c r="E126" s="120" t="s">
        <v>249</v>
      </c>
      <c r="F126" s="120" t="s">
        <v>64</v>
      </c>
      <c r="G126" s="120" t="s">
        <v>250</v>
      </c>
      <c r="H126" s="130" t="s">
        <v>351</v>
      </c>
      <c r="I126" s="130"/>
    </row>
    <row r="127" spans="1:9" ht="25.5">
      <c r="A127" s="31">
        <v>15</v>
      </c>
      <c r="B127" s="120">
        <v>2025</v>
      </c>
      <c r="C127" s="120" t="s">
        <v>327</v>
      </c>
      <c r="D127" s="127" t="s">
        <v>352</v>
      </c>
      <c r="E127" s="120" t="s">
        <v>249</v>
      </c>
      <c r="F127" s="120" t="s">
        <v>64</v>
      </c>
      <c r="G127" s="120" t="s">
        <v>250</v>
      </c>
      <c r="H127" s="216" t="s">
        <v>353</v>
      </c>
      <c r="I127" s="214">
        <v>1414</v>
      </c>
    </row>
    <row r="128" spans="1:9" ht="51">
      <c r="A128" s="31">
        <v>16</v>
      </c>
      <c r="B128" s="120">
        <v>2025</v>
      </c>
      <c r="C128" s="120" t="s">
        <v>327</v>
      </c>
      <c r="D128" s="127" t="s">
        <v>354</v>
      </c>
      <c r="E128" s="120" t="s">
        <v>249</v>
      </c>
      <c r="F128" s="120" t="s">
        <v>64</v>
      </c>
      <c r="G128" s="120" t="s">
        <v>250</v>
      </c>
      <c r="H128" s="216"/>
      <c r="I128" s="214"/>
    </row>
    <row r="129" spans="1:9" ht="63.75">
      <c r="A129" s="31">
        <v>17</v>
      </c>
      <c r="B129" s="120">
        <v>2025</v>
      </c>
      <c r="C129" s="120" t="s">
        <v>327</v>
      </c>
      <c r="D129" s="127" t="s">
        <v>355</v>
      </c>
      <c r="E129" s="120" t="s">
        <v>249</v>
      </c>
      <c r="F129" s="120" t="s">
        <v>64</v>
      </c>
      <c r="G129" s="120" t="s">
        <v>250</v>
      </c>
      <c r="H129" s="130" t="s">
        <v>356</v>
      </c>
      <c r="I129" s="129">
        <v>1501</v>
      </c>
    </row>
    <row r="130" spans="1:9">
      <c r="A130" s="31">
        <v>18</v>
      </c>
      <c r="B130" s="120">
        <v>2025</v>
      </c>
      <c r="C130" s="120" t="s">
        <v>327</v>
      </c>
      <c r="D130" s="130" t="s">
        <v>357</v>
      </c>
      <c r="E130" s="120" t="s">
        <v>249</v>
      </c>
      <c r="F130" s="120" t="s">
        <v>64</v>
      </c>
      <c r="G130" s="120" t="s">
        <v>250</v>
      </c>
      <c r="H130" s="130" t="s">
        <v>358</v>
      </c>
      <c r="I130" s="130"/>
    </row>
    <row r="131" spans="1:9" ht="25.5">
      <c r="A131" s="31">
        <v>19</v>
      </c>
      <c r="B131" s="120">
        <v>2025</v>
      </c>
      <c r="C131" s="120" t="s">
        <v>327</v>
      </c>
      <c r="D131" s="127" t="s">
        <v>359</v>
      </c>
      <c r="E131" s="120" t="s">
        <v>249</v>
      </c>
      <c r="F131" s="120" t="s">
        <v>64</v>
      </c>
      <c r="G131" s="120" t="s">
        <v>250</v>
      </c>
      <c r="H131" s="130" t="s">
        <v>360</v>
      </c>
      <c r="I131" s="129">
        <v>692</v>
      </c>
    </row>
    <row r="132" spans="1:9" ht="25.5">
      <c r="A132" s="31">
        <v>20</v>
      </c>
      <c r="B132" s="120">
        <v>2025</v>
      </c>
      <c r="C132" s="120" t="s">
        <v>327</v>
      </c>
      <c r="D132" s="127" t="s">
        <v>361</v>
      </c>
      <c r="E132" s="120" t="s">
        <v>249</v>
      </c>
      <c r="F132" s="120" t="s">
        <v>64</v>
      </c>
      <c r="G132" s="120" t="s">
        <v>250</v>
      </c>
      <c r="H132" s="130" t="s">
        <v>362</v>
      </c>
      <c r="I132" s="129">
        <v>1201</v>
      </c>
    </row>
    <row r="133" spans="1:9" ht="25.5">
      <c r="A133" s="31">
        <v>21</v>
      </c>
      <c r="B133" s="120">
        <v>2025</v>
      </c>
      <c r="C133" s="120" t="s">
        <v>327</v>
      </c>
      <c r="D133" s="127" t="s">
        <v>363</v>
      </c>
      <c r="E133" s="120" t="s">
        <v>249</v>
      </c>
      <c r="F133" s="120" t="s">
        <v>64</v>
      </c>
      <c r="G133" s="120" t="s">
        <v>250</v>
      </c>
      <c r="H133" s="130" t="s">
        <v>364</v>
      </c>
      <c r="I133" s="129">
        <v>3597</v>
      </c>
    </row>
    <row r="134" spans="1:9" ht="38.25">
      <c r="A134" s="31">
        <v>22</v>
      </c>
      <c r="B134" s="120">
        <v>2025</v>
      </c>
      <c r="C134" s="120" t="s">
        <v>327</v>
      </c>
      <c r="D134" s="127" t="s">
        <v>365</v>
      </c>
      <c r="E134" s="120" t="s">
        <v>249</v>
      </c>
      <c r="F134" s="120" t="s">
        <v>64</v>
      </c>
      <c r="G134" s="120" t="s">
        <v>250</v>
      </c>
      <c r="H134" s="130" t="s">
        <v>366</v>
      </c>
      <c r="I134" s="129">
        <v>1605</v>
      </c>
    </row>
    <row r="135" spans="1:9" ht="63.75">
      <c r="A135" s="31">
        <v>23</v>
      </c>
      <c r="B135" s="120">
        <v>2025</v>
      </c>
      <c r="C135" s="120" t="s">
        <v>327</v>
      </c>
      <c r="D135" s="127" t="s">
        <v>367</v>
      </c>
      <c r="E135" s="120" t="s">
        <v>249</v>
      </c>
      <c r="F135" s="120" t="s">
        <v>64</v>
      </c>
      <c r="G135" s="120" t="s">
        <v>250</v>
      </c>
      <c r="H135" s="213">
        <v>45996.55972222222</v>
      </c>
      <c r="I135" s="214">
        <v>3622</v>
      </c>
    </row>
    <row r="136" spans="1:9">
      <c r="A136" s="31">
        <v>24</v>
      </c>
      <c r="B136" s="120">
        <v>2025</v>
      </c>
      <c r="C136" s="120" t="s">
        <v>327</v>
      </c>
      <c r="D136" s="127">
        <v>10</v>
      </c>
      <c r="E136" s="120" t="s">
        <v>249</v>
      </c>
      <c r="F136" s="120" t="s">
        <v>64</v>
      </c>
      <c r="G136" s="120" t="s">
        <v>250</v>
      </c>
      <c r="H136" s="213"/>
      <c r="I136" s="214"/>
    </row>
    <row r="137" spans="1:9">
      <c r="A137" s="31">
        <v>25</v>
      </c>
      <c r="B137" s="120">
        <v>2025</v>
      </c>
      <c r="C137" s="120" t="s">
        <v>327</v>
      </c>
      <c r="D137" s="145"/>
      <c r="E137" s="120" t="s">
        <v>249</v>
      </c>
      <c r="F137" s="120" t="s">
        <v>64</v>
      </c>
      <c r="G137" s="120" t="s">
        <v>250</v>
      </c>
      <c r="H137" s="213">
        <v>45905.688194444447</v>
      </c>
      <c r="I137" s="214">
        <v>1598</v>
      </c>
    </row>
    <row r="138" spans="1:9" ht="25.5">
      <c r="A138" s="31">
        <v>26</v>
      </c>
      <c r="B138" s="120">
        <v>2025</v>
      </c>
      <c r="C138" s="120" t="s">
        <v>327</v>
      </c>
      <c r="D138" s="127" t="s">
        <v>368</v>
      </c>
      <c r="E138" s="120" t="s">
        <v>249</v>
      </c>
      <c r="F138" s="120" t="s">
        <v>64</v>
      </c>
      <c r="G138" s="120" t="s">
        <v>250</v>
      </c>
      <c r="H138" s="213"/>
      <c r="I138" s="214"/>
    </row>
    <row r="139" spans="1:9" ht="76.5">
      <c r="A139" s="31">
        <v>27</v>
      </c>
      <c r="B139" s="120">
        <v>2025</v>
      </c>
      <c r="C139" s="120" t="s">
        <v>327</v>
      </c>
      <c r="D139" s="127" t="s">
        <v>369</v>
      </c>
      <c r="E139" s="120" t="s">
        <v>249</v>
      </c>
      <c r="F139" s="120" t="s">
        <v>64</v>
      </c>
      <c r="G139" s="120" t="s">
        <v>250</v>
      </c>
      <c r="H139" s="128">
        <v>45874.677083333336</v>
      </c>
      <c r="I139" s="129">
        <v>4088</v>
      </c>
    </row>
    <row r="140" spans="1:9" ht="63.75">
      <c r="A140" s="31">
        <v>28</v>
      </c>
      <c r="B140" s="120">
        <v>2025</v>
      </c>
      <c r="C140" s="120" t="s">
        <v>327</v>
      </c>
      <c r="D140" s="127" t="s">
        <v>370</v>
      </c>
      <c r="E140" s="120" t="s">
        <v>249</v>
      </c>
      <c r="F140" s="120" t="s">
        <v>64</v>
      </c>
      <c r="G140" s="120" t="s">
        <v>250</v>
      </c>
      <c r="H140" s="128">
        <v>45874.55972222222</v>
      </c>
      <c r="I140" s="129">
        <v>1022</v>
      </c>
    </row>
    <row r="141" spans="1:9" ht="63.75">
      <c r="A141" s="31">
        <v>29</v>
      </c>
      <c r="B141" s="120">
        <v>2025</v>
      </c>
      <c r="C141" s="120" t="s">
        <v>327</v>
      </c>
      <c r="D141" s="127" t="s">
        <v>371</v>
      </c>
      <c r="E141" s="120" t="s">
        <v>249</v>
      </c>
      <c r="F141" s="120" t="s">
        <v>64</v>
      </c>
      <c r="G141" s="120" t="s">
        <v>250</v>
      </c>
      <c r="H141" s="128">
        <v>45874.395833333336</v>
      </c>
      <c r="I141" s="129">
        <v>730</v>
      </c>
    </row>
    <row r="142" spans="1:9" ht="63.75">
      <c r="A142" s="31">
        <v>30</v>
      </c>
      <c r="B142" s="120">
        <v>2025</v>
      </c>
      <c r="C142" s="120" t="s">
        <v>327</v>
      </c>
      <c r="D142" s="127" t="s">
        <v>372</v>
      </c>
      <c r="E142" s="120" t="s">
        <v>249</v>
      </c>
      <c r="F142" s="120" t="s">
        <v>64</v>
      </c>
      <c r="G142" s="120" t="s">
        <v>250</v>
      </c>
      <c r="H142" s="128">
        <v>45874.340277777781</v>
      </c>
      <c r="I142" s="129">
        <v>650</v>
      </c>
    </row>
    <row r="143" spans="1:9" ht="63.75">
      <c r="A143" s="31">
        <v>31</v>
      </c>
      <c r="B143" s="120">
        <v>2025</v>
      </c>
      <c r="C143" s="120" t="s">
        <v>327</v>
      </c>
      <c r="D143" s="127" t="s">
        <v>373</v>
      </c>
      <c r="E143" s="120" t="s">
        <v>249</v>
      </c>
      <c r="F143" s="120" t="s">
        <v>64</v>
      </c>
      <c r="G143" s="120" t="s">
        <v>250</v>
      </c>
      <c r="H143" s="128">
        <v>45843.745138888888</v>
      </c>
      <c r="I143" s="129">
        <v>674</v>
      </c>
    </row>
    <row r="144" spans="1:9" ht="51">
      <c r="A144" s="31">
        <v>32</v>
      </c>
      <c r="B144" s="120">
        <v>2025</v>
      </c>
      <c r="C144" s="120" t="s">
        <v>327</v>
      </c>
      <c r="D144" s="127" t="s">
        <v>374</v>
      </c>
      <c r="E144" s="120" t="s">
        <v>249</v>
      </c>
      <c r="F144" s="120" t="s">
        <v>64</v>
      </c>
      <c r="G144" s="120" t="s">
        <v>250</v>
      </c>
      <c r="H144" s="128">
        <v>45843.622916666667</v>
      </c>
      <c r="I144" s="129">
        <v>671</v>
      </c>
    </row>
    <row r="145" spans="1:18" ht="89.25">
      <c r="A145" s="31">
        <v>33</v>
      </c>
      <c r="B145" s="120">
        <v>2025</v>
      </c>
      <c r="C145" s="120" t="s">
        <v>327</v>
      </c>
      <c r="D145" s="127" t="s">
        <v>375</v>
      </c>
      <c r="E145" s="120" t="s">
        <v>249</v>
      </c>
      <c r="F145" s="120" t="s">
        <v>64</v>
      </c>
      <c r="G145" s="120" t="s">
        <v>250</v>
      </c>
      <c r="H145" s="128">
        <v>45843.420138888891</v>
      </c>
      <c r="I145" s="129">
        <v>611</v>
      </c>
    </row>
    <row r="146" spans="1:18" ht="76.5">
      <c r="A146" s="31">
        <v>34</v>
      </c>
      <c r="B146" s="120">
        <v>2025</v>
      </c>
      <c r="C146" s="120" t="s">
        <v>327</v>
      </c>
      <c r="D146" s="127" t="s">
        <v>376</v>
      </c>
      <c r="E146" s="120" t="s">
        <v>249</v>
      </c>
      <c r="F146" s="120" t="s">
        <v>64</v>
      </c>
      <c r="G146" s="120" t="s">
        <v>250</v>
      </c>
      <c r="H146" s="128">
        <v>45813.512499999997</v>
      </c>
      <c r="I146" s="129">
        <v>1057</v>
      </c>
    </row>
    <row r="147" spans="1:18" ht="51">
      <c r="A147" s="31">
        <v>35</v>
      </c>
      <c r="B147" s="120">
        <v>2025</v>
      </c>
      <c r="C147" s="120" t="s">
        <v>327</v>
      </c>
      <c r="D147" s="127" t="s">
        <v>377</v>
      </c>
      <c r="E147" s="120" t="s">
        <v>249</v>
      </c>
      <c r="F147" s="120" t="s">
        <v>64</v>
      </c>
      <c r="G147" s="120" t="s">
        <v>250</v>
      </c>
      <c r="H147" s="213">
        <v>45782.515277777777</v>
      </c>
      <c r="I147" s="214">
        <v>3301</v>
      </c>
    </row>
    <row r="148" spans="1:18">
      <c r="A148" s="31">
        <v>36</v>
      </c>
      <c r="B148" s="120">
        <v>2025</v>
      </c>
      <c r="C148" s="120" t="s">
        <v>327</v>
      </c>
      <c r="D148" s="127">
        <v>10</v>
      </c>
      <c r="E148" s="120" t="s">
        <v>249</v>
      </c>
      <c r="F148" s="120" t="s">
        <v>64</v>
      </c>
      <c r="G148" s="120" t="s">
        <v>250</v>
      </c>
      <c r="H148" s="213"/>
      <c r="I148" s="214"/>
    </row>
    <row r="149" spans="1:18" ht="63.75">
      <c r="A149" s="31">
        <v>37</v>
      </c>
      <c r="B149" s="120">
        <v>2025</v>
      </c>
      <c r="C149" s="120" t="s">
        <v>327</v>
      </c>
      <c r="D149" s="127" t="s">
        <v>378</v>
      </c>
      <c r="E149" s="120" t="s">
        <v>249</v>
      </c>
      <c r="F149" s="120" t="s">
        <v>64</v>
      </c>
      <c r="G149" s="120" t="s">
        <v>250</v>
      </c>
      <c r="H149" s="128">
        <v>45782.486111111109</v>
      </c>
      <c r="I149" s="129">
        <v>864</v>
      </c>
    </row>
    <row r="150" spans="1:18" ht="63.75">
      <c r="A150" s="31">
        <v>38</v>
      </c>
      <c r="B150" s="120">
        <v>2025</v>
      </c>
      <c r="C150" s="120" t="s">
        <v>327</v>
      </c>
      <c r="D150" s="127" t="s">
        <v>379</v>
      </c>
      <c r="E150" s="120" t="s">
        <v>249</v>
      </c>
      <c r="F150" s="120" t="s">
        <v>64</v>
      </c>
      <c r="G150" s="120" t="s">
        <v>250</v>
      </c>
      <c r="H150" s="128">
        <v>45782.394444444442</v>
      </c>
      <c r="I150" s="129">
        <v>862</v>
      </c>
    </row>
    <row r="151" spans="1:18" ht="38.25">
      <c r="A151" s="31">
        <v>39</v>
      </c>
      <c r="B151" s="120">
        <v>2025</v>
      </c>
      <c r="C151" s="120" t="s">
        <v>327</v>
      </c>
      <c r="D151" s="127" t="s">
        <v>380</v>
      </c>
      <c r="E151" s="120" t="s">
        <v>249</v>
      </c>
      <c r="F151" s="120" t="s">
        <v>64</v>
      </c>
      <c r="G151" s="120" t="s">
        <v>250</v>
      </c>
      <c r="H151" s="128">
        <v>45721.472916666666</v>
      </c>
      <c r="I151" s="129">
        <v>1205</v>
      </c>
    </row>
    <row r="152" spans="1:18" ht="63.75">
      <c r="A152" s="31">
        <v>40</v>
      </c>
      <c r="B152" s="120">
        <v>2025</v>
      </c>
      <c r="C152" s="120" t="s">
        <v>327</v>
      </c>
      <c r="D152" s="127" t="s">
        <v>371</v>
      </c>
      <c r="E152" s="120" t="s">
        <v>249</v>
      </c>
      <c r="F152" s="120" t="s">
        <v>64</v>
      </c>
      <c r="G152" s="120" t="s">
        <v>250</v>
      </c>
      <c r="H152" s="128">
        <v>45693.604861111111</v>
      </c>
      <c r="I152" s="129">
        <v>640</v>
      </c>
    </row>
    <row r="153" spans="1:18">
      <c r="C153" s="5"/>
      <c r="E153" s="2"/>
      <c r="H153" s="1"/>
    </row>
    <row r="154" spans="1:18">
      <c r="C154" s="5"/>
      <c r="E154" s="2"/>
      <c r="H154" s="1"/>
    </row>
    <row r="155" spans="1:18">
      <c r="C155" s="5"/>
      <c r="E155" s="2"/>
      <c r="H155" s="1"/>
    </row>
    <row r="156" spans="1:18" ht="54">
      <c r="A156" s="12" t="s">
        <v>381</v>
      </c>
      <c r="B156" s="186" t="s">
        <v>48</v>
      </c>
      <c r="C156" s="187"/>
      <c r="D156" s="187"/>
      <c r="E156" s="187"/>
      <c r="F156" s="187"/>
      <c r="G156" s="187"/>
      <c r="H156" s="187"/>
      <c r="I156" s="187"/>
    </row>
    <row r="157" spans="1:18" ht="27">
      <c r="A157" s="13"/>
      <c r="B157" s="7" t="s">
        <v>0</v>
      </c>
      <c r="C157" s="7" t="s">
        <v>1</v>
      </c>
      <c r="D157" s="7" t="s">
        <v>2</v>
      </c>
      <c r="E157" s="14" t="s">
        <v>3</v>
      </c>
      <c r="F157" s="14" t="s">
        <v>4</v>
      </c>
      <c r="G157" s="14" t="s">
        <v>5</v>
      </c>
      <c r="H157" s="14" t="s">
        <v>6</v>
      </c>
      <c r="I157" s="14" t="s">
        <v>7</v>
      </c>
    </row>
    <row r="158" spans="1:18" ht="39">
      <c r="A158">
        <v>1</v>
      </c>
      <c r="B158" s="120">
        <v>2025</v>
      </c>
      <c r="C158" s="122" t="s">
        <v>382</v>
      </c>
      <c r="D158" s="146" t="s">
        <v>383</v>
      </c>
      <c r="E158" s="138" t="s">
        <v>384</v>
      </c>
      <c r="F158" s="138" t="s">
        <v>300</v>
      </c>
      <c r="G158" s="120" t="s">
        <v>9</v>
      </c>
      <c r="H158" s="147">
        <v>45811</v>
      </c>
      <c r="I158" s="148">
        <v>42</v>
      </c>
    </row>
    <row r="159" spans="1:18" ht="39">
      <c r="A159">
        <v>2</v>
      </c>
      <c r="B159" s="120">
        <v>2025</v>
      </c>
      <c r="C159" s="122" t="s">
        <v>382</v>
      </c>
      <c r="D159" s="146" t="s">
        <v>383</v>
      </c>
      <c r="E159" s="138" t="s">
        <v>384</v>
      </c>
      <c r="F159" s="138" t="s">
        <v>300</v>
      </c>
      <c r="G159" s="120" t="s">
        <v>9</v>
      </c>
      <c r="H159" s="147">
        <v>45813</v>
      </c>
      <c r="I159" s="148">
        <v>41</v>
      </c>
    </row>
    <row r="160" spans="1:18">
      <c r="A160">
        <v>3</v>
      </c>
      <c r="B160" s="120">
        <v>2025</v>
      </c>
      <c r="C160" s="122" t="s">
        <v>382</v>
      </c>
      <c r="D160" s="146" t="s">
        <v>94</v>
      </c>
      <c r="E160" s="149"/>
      <c r="F160" s="149"/>
      <c r="G160" s="149"/>
      <c r="H160" s="147">
        <v>45815</v>
      </c>
      <c r="I160" s="148">
        <v>10</v>
      </c>
      <c r="R160" s="150"/>
    </row>
    <row r="161" spans="1:18">
      <c r="A161">
        <v>4</v>
      </c>
      <c r="B161" s="120">
        <v>2025</v>
      </c>
      <c r="C161" s="122" t="s">
        <v>382</v>
      </c>
      <c r="D161" s="120" t="s">
        <v>385</v>
      </c>
      <c r="E161" s="120"/>
      <c r="F161" s="120"/>
      <c r="G161" s="120"/>
      <c r="H161" s="121">
        <v>45827</v>
      </c>
      <c r="I161" s="151">
        <v>136</v>
      </c>
      <c r="R161" s="150"/>
    </row>
    <row r="162" spans="1:18">
      <c r="A162">
        <v>5</v>
      </c>
      <c r="B162" s="120">
        <v>2025</v>
      </c>
      <c r="C162" s="122" t="s">
        <v>382</v>
      </c>
      <c r="D162" s="120" t="s">
        <v>386</v>
      </c>
      <c r="E162" s="120"/>
      <c r="F162" s="120"/>
      <c r="G162" s="120"/>
      <c r="H162" s="121">
        <v>45833</v>
      </c>
      <c r="I162" s="151">
        <v>14</v>
      </c>
      <c r="R162" s="150"/>
    </row>
    <row r="163" spans="1:18">
      <c r="A163">
        <v>6</v>
      </c>
      <c r="B163" s="120">
        <v>2025</v>
      </c>
      <c r="C163" s="122" t="s">
        <v>382</v>
      </c>
      <c r="D163" s="120" t="s">
        <v>387</v>
      </c>
      <c r="E163" s="120"/>
      <c r="F163" s="120"/>
      <c r="G163" s="120"/>
      <c r="H163" s="121">
        <v>45834</v>
      </c>
      <c r="I163" s="151">
        <v>32</v>
      </c>
      <c r="N163" s="6" t="s">
        <v>382</v>
      </c>
      <c r="O163" s="6" t="s">
        <v>223</v>
      </c>
      <c r="P163" s="16"/>
      <c r="R163" s="150"/>
    </row>
    <row r="164" spans="1:18">
      <c r="A164">
        <v>7</v>
      </c>
      <c r="B164" s="120">
        <v>2025</v>
      </c>
      <c r="C164" s="122" t="s">
        <v>382</v>
      </c>
      <c r="D164" s="146" t="s">
        <v>94</v>
      </c>
      <c r="E164" s="120"/>
      <c r="F164" s="120"/>
      <c r="G164" s="120"/>
      <c r="H164" s="121">
        <v>45836</v>
      </c>
      <c r="I164" s="151">
        <v>8</v>
      </c>
      <c r="O164">
        <v>8</v>
      </c>
      <c r="P164" s="18">
        <v>287</v>
      </c>
      <c r="R164" s="150"/>
    </row>
    <row r="165" spans="1:18">
      <c r="A165">
        <v>8</v>
      </c>
      <c r="B165" s="120">
        <v>2025</v>
      </c>
      <c r="C165" s="122" t="s">
        <v>382</v>
      </c>
      <c r="D165" s="120" t="s">
        <v>388</v>
      </c>
      <c r="E165" s="120"/>
      <c r="F165" s="120"/>
      <c r="G165" s="120"/>
      <c r="H165" s="121">
        <v>45812</v>
      </c>
      <c r="I165" s="151">
        <v>37</v>
      </c>
      <c r="N165" s="5"/>
      <c r="O165" s="5" t="s">
        <v>227</v>
      </c>
      <c r="P165" s="25"/>
      <c r="R165" s="18"/>
    </row>
    <row r="166" spans="1:18">
      <c r="A166">
        <v>9</v>
      </c>
      <c r="B166" s="120">
        <v>2025</v>
      </c>
      <c r="C166" s="122" t="s">
        <v>382</v>
      </c>
      <c r="D166" s="120" t="s">
        <v>389</v>
      </c>
      <c r="E166" s="120"/>
      <c r="F166" s="120"/>
      <c r="G166" s="120"/>
      <c r="H166" s="121">
        <v>45813</v>
      </c>
      <c r="I166" s="151">
        <v>25</v>
      </c>
      <c r="O166">
        <v>3</v>
      </c>
      <c r="P166">
        <v>182</v>
      </c>
    </row>
    <row r="167" spans="1:18">
      <c r="A167">
        <v>10</v>
      </c>
      <c r="B167" s="120">
        <v>2025</v>
      </c>
      <c r="C167" s="122" t="s">
        <v>382</v>
      </c>
      <c r="D167" s="120" t="s">
        <v>390</v>
      </c>
      <c r="E167" s="120"/>
      <c r="F167" s="120"/>
      <c r="G167" s="120"/>
      <c r="H167" s="121">
        <v>45820</v>
      </c>
      <c r="I167" s="151">
        <v>40</v>
      </c>
      <c r="O167" t="s">
        <v>229</v>
      </c>
    </row>
    <row r="168" spans="1:18">
      <c r="A168">
        <v>11</v>
      </c>
      <c r="B168" s="120">
        <v>2025</v>
      </c>
      <c r="C168" s="122" t="s">
        <v>382</v>
      </c>
      <c r="D168" s="120" t="s">
        <v>390</v>
      </c>
      <c r="E168" s="120"/>
      <c r="F168" s="120"/>
      <c r="G168" s="120"/>
      <c r="H168" s="121">
        <v>45820</v>
      </c>
      <c r="I168" s="151">
        <v>45</v>
      </c>
      <c r="O168">
        <v>4</v>
      </c>
      <c r="P168">
        <v>83</v>
      </c>
    </row>
    <row r="169" spans="1:18">
      <c r="A169">
        <v>12</v>
      </c>
      <c r="B169" s="120">
        <v>2025</v>
      </c>
      <c r="C169" s="122" t="s">
        <v>382</v>
      </c>
      <c r="D169" s="120" t="s">
        <v>390</v>
      </c>
      <c r="E169" s="120"/>
      <c r="F169" s="120"/>
      <c r="G169" s="120"/>
      <c r="H169" s="121">
        <v>45820</v>
      </c>
      <c r="I169" s="151">
        <v>45</v>
      </c>
      <c r="O169" s="114" t="s">
        <v>391</v>
      </c>
    </row>
    <row r="170" spans="1:18">
      <c r="A170">
        <v>13</v>
      </c>
      <c r="B170" s="120">
        <v>2025</v>
      </c>
      <c r="C170" s="122" t="s">
        <v>382</v>
      </c>
      <c r="D170" s="120" t="s">
        <v>392</v>
      </c>
      <c r="E170" s="120"/>
      <c r="F170" s="120"/>
      <c r="G170" s="120"/>
      <c r="H170" s="121">
        <v>45821</v>
      </c>
      <c r="I170" s="151">
        <v>41</v>
      </c>
      <c r="O170">
        <v>2</v>
      </c>
      <c r="P170">
        <v>18</v>
      </c>
    </row>
    <row r="171" spans="1:18">
      <c r="A171">
        <v>14</v>
      </c>
      <c r="B171" s="120">
        <v>2025</v>
      </c>
      <c r="C171" s="122" t="s">
        <v>382</v>
      </c>
      <c r="D171" s="120" t="s">
        <v>393</v>
      </c>
      <c r="E171" s="120"/>
      <c r="F171" s="120"/>
      <c r="G171" s="120"/>
      <c r="H171" s="121">
        <v>45825</v>
      </c>
      <c r="I171" s="151">
        <v>44</v>
      </c>
    </row>
    <row r="172" spans="1:18">
      <c r="A172">
        <v>15</v>
      </c>
      <c r="B172" s="120">
        <v>2025</v>
      </c>
      <c r="C172" s="122" t="s">
        <v>382</v>
      </c>
      <c r="D172" s="120" t="s">
        <v>394</v>
      </c>
      <c r="E172" s="120"/>
      <c r="F172" s="120"/>
      <c r="G172" s="120"/>
      <c r="H172" s="121">
        <v>45832</v>
      </c>
      <c r="I172" s="151">
        <v>10</v>
      </c>
      <c r="O172" t="s">
        <v>236</v>
      </c>
    </row>
    <row r="173" spans="1:18">
      <c r="B173" s="120"/>
      <c r="C173" s="122"/>
      <c r="D173" s="120"/>
      <c r="E173" s="120"/>
      <c r="F173" s="120"/>
      <c r="G173" s="120"/>
      <c r="H173" s="121"/>
      <c r="I173" s="151"/>
      <c r="O173">
        <v>1</v>
      </c>
      <c r="P173">
        <v>10</v>
      </c>
    </row>
    <row r="174" spans="1:18">
      <c r="B174" s="120"/>
      <c r="C174" s="122"/>
      <c r="D174" s="120"/>
      <c r="E174" s="120"/>
      <c r="F174" s="120"/>
      <c r="G174" s="120"/>
      <c r="H174" s="121"/>
      <c r="I174" s="151"/>
      <c r="P174">
        <f>SUM(P164:P173)</f>
        <v>580</v>
      </c>
    </row>
    <row r="175" spans="1:18">
      <c r="B175" s="186" t="s">
        <v>66</v>
      </c>
      <c r="C175" s="187"/>
      <c r="D175" s="187"/>
      <c r="E175" s="187"/>
      <c r="F175" s="187"/>
    </row>
    <row r="176" spans="1:18">
      <c r="B176" s="7" t="s">
        <v>0</v>
      </c>
      <c r="C176" s="7" t="s">
        <v>1</v>
      </c>
      <c r="D176" s="7" t="s">
        <v>2</v>
      </c>
      <c r="E176" s="14" t="s">
        <v>3</v>
      </c>
      <c r="F176" s="14" t="s">
        <v>4</v>
      </c>
      <c r="G176" s="14" t="s">
        <v>5</v>
      </c>
      <c r="H176" s="14" t="s">
        <v>6</v>
      </c>
      <c r="I176" s="14" t="s">
        <v>7</v>
      </c>
    </row>
    <row r="177" spans="1:15">
      <c r="D177" t="s">
        <v>395</v>
      </c>
      <c r="H177" s="121">
        <v>45835</v>
      </c>
      <c r="I177" s="151">
        <v>10</v>
      </c>
    </row>
    <row r="178" spans="1:15">
      <c r="H178" s="1"/>
    </row>
    <row r="179" spans="1:15">
      <c r="B179" s="186" t="s">
        <v>50</v>
      </c>
      <c r="C179" s="187"/>
      <c r="D179" s="187"/>
      <c r="E179" s="187"/>
      <c r="F179" s="187"/>
    </row>
    <row r="180" spans="1:15">
      <c r="B180" s="117"/>
      <c r="C180" s="117"/>
      <c r="D180" s="117"/>
      <c r="E180" s="117"/>
      <c r="F180" s="117"/>
    </row>
    <row r="181" spans="1:15">
      <c r="B181" s="7" t="s">
        <v>0</v>
      </c>
      <c r="C181" s="7" t="s">
        <v>1</v>
      </c>
      <c r="D181" s="7" t="s">
        <v>2</v>
      </c>
      <c r="E181" s="14" t="s">
        <v>3</v>
      </c>
      <c r="F181" s="14" t="s">
        <v>4</v>
      </c>
      <c r="G181" s="14" t="s">
        <v>5</v>
      </c>
      <c r="H181" s="14" t="s">
        <v>6</v>
      </c>
      <c r="I181" s="14" t="s">
        <v>104</v>
      </c>
    </row>
    <row r="182" spans="1:15" ht="38.25">
      <c r="A182">
        <v>1</v>
      </c>
      <c r="B182" s="120">
        <v>2025</v>
      </c>
      <c r="C182" s="122" t="s">
        <v>382</v>
      </c>
      <c r="D182" s="127" t="s">
        <v>396</v>
      </c>
      <c r="E182" s="120" t="s">
        <v>249</v>
      </c>
      <c r="F182" s="120" t="s">
        <v>64</v>
      </c>
      <c r="G182" s="120" t="s">
        <v>250</v>
      </c>
      <c r="H182" s="128">
        <v>45814.504166666666</v>
      </c>
      <c r="I182" s="129">
        <v>753</v>
      </c>
      <c r="J182" s="152"/>
    </row>
    <row r="183" spans="1:15" ht="38.25">
      <c r="A183">
        <v>2</v>
      </c>
      <c r="B183" s="120">
        <v>2025</v>
      </c>
      <c r="C183" s="122" t="s">
        <v>382</v>
      </c>
      <c r="D183" s="127" t="s">
        <v>397</v>
      </c>
      <c r="E183" s="120" t="s">
        <v>249</v>
      </c>
      <c r="F183" s="120" t="s">
        <v>64</v>
      </c>
      <c r="G183" s="120" t="s">
        <v>250</v>
      </c>
      <c r="H183" s="213">
        <v>45814.813888888886</v>
      </c>
      <c r="I183" s="214">
        <v>1147</v>
      </c>
      <c r="J183" s="215"/>
    </row>
    <row r="184" spans="1:15" ht="51">
      <c r="A184">
        <v>3</v>
      </c>
      <c r="B184" s="120">
        <v>2025</v>
      </c>
      <c r="C184" s="122" t="s">
        <v>382</v>
      </c>
      <c r="D184" s="127" t="s">
        <v>398</v>
      </c>
      <c r="E184" s="120" t="s">
        <v>249</v>
      </c>
      <c r="F184" s="120" t="s">
        <v>64</v>
      </c>
      <c r="G184" s="120" t="s">
        <v>250</v>
      </c>
      <c r="H184" s="213"/>
      <c r="I184" s="214"/>
      <c r="J184" s="215"/>
    </row>
    <row r="185" spans="1:15" ht="114.75">
      <c r="A185">
        <v>4</v>
      </c>
      <c r="B185" s="120">
        <v>2025</v>
      </c>
      <c r="C185" s="122" t="s">
        <v>382</v>
      </c>
      <c r="D185" s="127" t="s">
        <v>399</v>
      </c>
      <c r="E185" s="120" t="s">
        <v>249</v>
      </c>
      <c r="F185" s="120" t="s">
        <v>64</v>
      </c>
      <c r="G185" s="120" t="s">
        <v>250</v>
      </c>
      <c r="H185" s="128">
        <v>45844.429861111108</v>
      </c>
      <c r="I185" s="129">
        <v>790</v>
      </c>
      <c r="J185" s="152"/>
      <c r="O185" s="114"/>
    </row>
    <row r="186" spans="1:15">
      <c r="A186">
        <v>5</v>
      </c>
      <c r="B186" s="120">
        <v>2025</v>
      </c>
      <c r="C186" s="122" t="s">
        <v>382</v>
      </c>
      <c r="D186" s="127"/>
      <c r="E186" s="120" t="s">
        <v>249</v>
      </c>
      <c r="F186" s="120" t="s">
        <v>64</v>
      </c>
      <c r="G186" s="120" t="s">
        <v>250</v>
      </c>
      <c r="H186" s="213">
        <v>45906.609722222223</v>
      </c>
      <c r="I186" s="214">
        <v>915</v>
      </c>
      <c r="J186" s="215"/>
    </row>
    <row r="187" spans="1:15" ht="38.25">
      <c r="A187">
        <v>6</v>
      </c>
      <c r="B187" s="120">
        <v>2025</v>
      </c>
      <c r="C187" s="122" t="s">
        <v>382</v>
      </c>
      <c r="D187" s="127" t="s">
        <v>400</v>
      </c>
      <c r="E187" s="120" t="s">
        <v>249</v>
      </c>
      <c r="F187" s="120" t="s">
        <v>64</v>
      </c>
      <c r="G187" s="120" t="s">
        <v>250</v>
      </c>
      <c r="H187" s="213"/>
      <c r="I187" s="214"/>
      <c r="J187" s="215"/>
    </row>
    <row r="188" spans="1:15" ht="38.25">
      <c r="A188">
        <v>7</v>
      </c>
      <c r="B188" s="120">
        <v>2025</v>
      </c>
      <c r="C188" s="122" t="s">
        <v>382</v>
      </c>
      <c r="D188" s="127" t="s">
        <v>401</v>
      </c>
      <c r="E188" s="120" t="s">
        <v>249</v>
      </c>
      <c r="F188" s="120" t="s">
        <v>64</v>
      </c>
      <c r="G188" s="120" t="s">
        <v>250</v>
      </c>
      <c r="H188" s="128">
        <v>45936.38958333333</v>
      </c>
      <c r="I188" s="129">
        <v>594</v>
      </c>
      <c r="J188" s="152"/>
    </row>
    <row r="189" spans="1:15" ht="63.75">
      <c r="A189">
        <v>8</v>
      </c>
      <c r="B189" s="120">
        <v>2025</v>
      </c>
      <c r="C189" s="122" t="s">
        <v>382</v>
      </c>
      <c r="D189" s="127" t="s">
        <v>402</v>
      </c>
      <c r="E189" s="120" t="s">
        <v>249</v>
      </c>
      <c r="F189" s="120" t="s">
        <v>64</v>
      </c>
      <c r="G189" s="120" t="s">
        <v>250</v>
      </c>
      <c r="H189" s="213">
        <v>45936.5</v>
      </c>
      <c r="I189" s="214">
        <v>569</v>
      </c>
      <c r="J189" s="215"/>
    </row>
    <row r="190" spans="1:15">
      <c r="A190">
        <v>9</v>
      </c>
      <c r="B190" s="120">
        <v>2025</v>
      </c>
      <c r="C190" s="122" t="s">
        <v>382</v>
      </c>
      <c r="D190" s="127">
        <v>10</v>
      </c>
      <c r="E190" s="120" t="s">
        <v>249</v>
      </c>
      <c r="F190" s="120" t="s">
        <v>64</v>
      </c>
      <c r="G190" s="120" t="s">
        <v>250</v>
      </c>
      <c r="H190" s="213"/>
      <c r="I190" s="214"/>
      <c r="J190" s="215"/>
    </row>
    <row r="191" spans="1:15" ht="25.5">
      <c r="A191">
        <v>10</v>
      </c>
      <c r="B191" s="120">
        <v>2025</v>
      </c>
      <c r="C191" s="122" t="s">
        <v>382</v>
      </c>
      <c r="D191" s="127" t="s">
        <v>403</v>
      </c>
      <c r="E191" s="120" t="s">
        <v>249</v>
      </c>
      <c r="F191" s="120" t="s">
        <v>64</v>
      </c>
      <c r="G191" s="120" t="s">
        <v>250</v>
      </c>
      <c r="H191" s="128">
        <v>45936.631944444445</v>
      </c>
      <c r="I191" s="129">
        <v>409</v>
      </c>
      <c r="J191" s="152"/>
    </row>
    <row r="192" spans="1:15" ht="38.25">
      <c r="A192">
        <v>11</v>
      </c>
      <c r="B192" s="120">
        <v>2025</v>
      </c>
      <c r="C192" s="122" t="s">
        <v>382</v>
      </c>
      <c r="D192" s="127" t="s">
        <v>401</v>
      </c>
      <c r="E192" s="120" t="s">
        <v>249</v>
      </c>
      <c r="F192" s="120" t="s">
        <v>64</v>
      </c>
      <c r="G192" s="120" t="s">
        <v>250</v>
      </c>
      <c r="H192" s="128">
        <v>45967.379861111112</v>
      </c>
      <c r="I192" s="129">
        <v>443</v>
      </c>
      <c r="J192" s="152"/>
    </row>
    <row r="193" spans="1:10" ht="25.5">
      <c r="A193">
        <v>12</v>
      </c>
      <c r="B193" s="120">
        <v>2025</v>
      </c>
      <c r="C193" s="122" t="s">
        <v>382</v>
      </c>
      <c r="D193" s="127" t="s">
        <v>404</v>
      </c>
      <c r="E193" s="120" t="s">
        <v>249</v>
      </c>
      <c r="F193" s="120" t="s">
        <v>64</v>
      </c>
      <c r="G193" s="120" t="s">
        <v>250</v>
      </c>
      <c r="H193" s="128">
        <v>45967.536111111112</v>
      </c>
      <c r="I193" s="129">
        <v>628</v>
      </c>
      <c r="J193" s="152"/>
    </row>
    <row r="194" spans="1:10" ht="63.75">
      <c r="A194">
        <v>13</v>
      </c>
      <c r="B194" s="120">
        <v>2025</v>
      </c>
      <c r="C194" s="122" t="s">
        <v>382</v>
      </c>
      <c r="D194" s="127" t="s">
        <v>405</v>
      </c>
      <c r="E194" s="120" t="s">
        <v>249</v>
      </c>
      <c r="F194" s="120" t="s">
        <v>64</v>
      </c>
      <c r="G194" s="120" t="s">
        <v>250</v>
      </c>
      <c r="H194" s="128">
        <v>45967.561111111114</v>
      </c>
      <c r="I194" s="129">
        <v>570</v>
      </c>
      <c r="J194" s="152"/>
    </row>
    <row r="195" spans="1:10" ht="25.5">
      <c r="A195">
        <v>14</v>
      </c>
      <c r="B195" s="120">
        <v>2025</v>
      </c>
      <c r="C195" s="122" t="s">
        <v>382</v>
      </c>
      <c r="D195" s="127" t="s">
        <v>406</v>
      </c>
      <c r="E195" s="120" t="s">
        <v>249</v>
      </c>
      <c r="F195" s="120" t="s">
        <v>64</v>
      </c>
      <c r="G195" s="120" t="s">
        <v>250</v>
      </c>
      <c r="H195" s="128">
        <v>45967.64166666667</v>
      </c>
      <c r="I195" s="129">
        <v>520</v>
      </c>
      <c r="J195" s="152"/>
    </row>
    <row r="196" spans="1:10" ht="63.75">
      <c r="A196">
        <v>15</v>
      </c>
      <c r="B196" s="120">
        <v>2025</v>
      </c>
      <c r="C196" s="122" t="s">
        <v>382</v>
      </c>
      <c r="D196" s="127" t="s">
        <v>407</v>
      </c>
      <c r="E196" s="120" t="s">
        <v>249</v>
      </c>
      <c r="F196" s="120" t="s">
        <v>64</v>
      </c>
      <c r="G196" s="120" t="s">
        <v>250</v>
      </c>
      <c r="H196" s="128">
        <v>45997.418749999997</v>
      </c>
      <c r="I196" s="129">
        <v>384</v>
      </c>
      <c r="J196" s="152"/>
    </row>
    <row r="197" spans="1:10" ht="38.25">
      <c r="A197">
        <v>16</v>
      </c>
      <c r="B197" s="120">
        <v>2025</v>
      </c>
      <c r="C197" s="122" t="s">
        <v>382</v>
      </c>
      <c r="D197" s="127" t="s">
        <v>401</v>
      </c>
      <c r="E197" s="120" t="s">
        <v>249</v>
      </c>
      <c r="F197" s="120" t="s">
        <v>64</v>
      </c>
      <c r="G197" s="120" t="s">
        <v>250</v>
      </c>
      <c r="H197" s="128">
        <v>45997.459722222222</v>
      </c>
      <c r="I197" s="129">
        <v>545</v>
      </c>
      <c r="J197" s="152"/>
    </row>
    <row r="198" spans="1:10" ht="25.5">
      <c r="A198">
        <v>17</v>
      </c>
      <c r="B198" s="120">
        <v>2025</v>
      </c>
      <c r="C198" s="122" t="s">
        <v>382</v>
      </c>
      <c r="D198" s="127" t="s">
        <v>408</v>
      </c>
      <c r="E198" s="120" t="s">
        <v>249</v>
      </c>
      <c r="F198" s="120" t="s">
        <v>64</v>
      </c>
      <c r="G198" s="120" t="s">
        <v>250</v>
      </c>
      <c r="H198" s="128">
        <v>45997.466666666667</v>
      </c>
      <c r="I198" s="129">
        <v>513</v>
      </c>
      <c r="J198" s="152"/>
    </row>
    <row r="199" spans="1:10" ht="25.5">
      <c r="A199">
        <v>18</v>
      </c>
      <c r="B199" s="120">
        <v>2025</v>
      </c>
      <c r="C199" s="122" t="s">
        <v>382</v>
      </c>
      <c r="D199" s="127" t="s">
        <v>409</v>
      </c>
      <c r="E199" s="120" t="s">
        <v>249</v>
      </c>
      <c r="F199" s="120" t="s">
        <v>64</v>
      </c>
      <c r="G199" s="120" t="s">
        <v>250</v>
      </c>
      <c r="H199" s="130" t="s">
        <v>410</v>
      </c>
      <c r="I199" s="129">
        <v>551</v>
      </c>
      <c r="J199" s="152"/>
    </row>
    <row r="200" spans="1:10" ht="25.5">
      <c r="A200">
        <v>19</v>
      </c>
      <c r="B200" s="120">
        <v>2025</v>
      </c>
      <c r="C200" s="122" t="s">
        <v>382</v>
      </c>
      <c r="D200" s="127" t="s">
        <v>411</v>
      </c>
      <c r="E200" s="120" t="s">
        <v>249</v>
      </c>
      <c r="F200" s="120" t="s">
        <v>64</v>
      </c>
      <c r="G200" s="120" t="s">
        <v>250</v>
      </c>
      <c r="H200" s="216" t="s">
        <v>412</v>
      </c>
      <c r="I200" s="214">
        <v>1019</v>
      </c>
      <c r="J200" s="215"/>
    </row>
    <row r="201" spans="1:10">
      <c r="A201">
        <v>20</v>
      </c>
      <c r="B201" s="120">
        <v>2025</v>
      </c>
      <c r="C201" s="122" t="s">
        <v>382</v>
      </c>
      <c r="D201" s="127">
        <v>10</v>
      </c>
      <c r="E201" s="120" t="s">
        <v>249</v>
      </c>
      <c r="F201" s="120" t="s">
        <v>64</v>
      </c>
      <c r="G201" s="120" t="s">
        <v>250</v>
      </c>
      <c r="H201" s="216"/>
      <c r="I201" s="214"/>
      <c r="J201" s="215"/>
    </row>
    <row r="202" spans="1:10">
      <c r="A202">
        <v>21</v>
      </c>
      <c r="B202" s="120">
        <v>2025</v>
      </c>
      <c r="C202" s="122" t="s">
        <v>382</v>
      </c>
      <c r="D202" s="145"/>
      <c r="E202" s="120" t="s">
        <v>249</v>
      </c>
      <c r="F202" s="120" t="s">
        <v>64</v>
      </c>
      <c r="G202" s="120" t="s">
        <v>250</v>
      </c>
      <c r="H202" s="216" t="s">
        <v>413</v>
      </c>
      <c r="I202" s="214">
        <v>540</v>
      </c>
      <c r="J202" s="215"/>
    </row>
    <row r="203" spans="1:10" ht="51">
      <c r="A203">
        <v>22</v>
      </c>
      <c r="B203" s="120">
        <v>2025</v>
      </c>
      <c r="C203" s="122" t="s">
        <v>382</v>
      </c>
      <c r="D203" s="127" t="s">
        <v>414</v>
      </c>
      <c r="E203" s="120" t="s">
        <v>249</v>
      </c>
      <c r="F203" s="120" t="s">
        <v>64</v>
      </c>
      <c r="G203" s="120" t="s">
        <v>250</v>
      </c>
      <c r="H203" s="216"/>
      <c r="I203" s="214"/>
      <c r="J203" s="215"/>
    </row>
    <row r="204" spans="1:10" ht="89.25">
      <c r="A204">
        <v>23</v>
      </c>
      <c r="B204" s="120">
        <v>2025</v>
      </c>
      <c r="C204" s="122" t="s">
        <v>382</v>
      </c>
      <c r="D204" s="127" t="s">
        <v>415</v>
      </c>
      <c r="E204" s="120" t="s">
        <v>249</v>
      </c>
      <c r="F204" s="120" t="s">
        <v>64</v>
      </c>
      <c r="G204" s="120" t="s">
        <v>250</v>
      </c>
      <c r="H204" s="130" t="s">
        <v>416</v>
      </c>
      <c r="I204" s="129">
        <v>722</v>
      </c>
      <c r="J204" s="152"/>
    </row>
    <row r="205" spans="1:10" ht="30">
      <c r="A205">
        <v>24</v>
      </c>
      <c r="B205" s="120">
        <v>2025</v>
      </c>
      <c r="C205" s="122" t="s">
        <v>382</v>
      </c>
      <c r="D205" s="131" t="s">
        <v>417</v>
      </c>
      <c r="E205" s="120" t="s">
        <v>249</v>
      </c>
      <c r="F205" s="120" t="s">
        <v>64</v>
      </c>
      <c r="G205" s="120" t="s">
        <v>250</v>
      </c>
      <c r="H205" s="130" t="s">
        <v>418</v>
      </c>
      <c r="I205" s="129">
        <v>991</v>
      </c>
      <c r="J205" s="152"/>
    </row>
    <row r="206" spans="1:10" ht="45">
      <c r="A206">
        <v>25</v>
      </c>
      <c r="B206" s="120">
        <v>2025</v>
      </c>
      <c r="C206" s="122" t="s">
        <v>382</v>
      </c>
      <c r="D206" s="131" t="s">
        <v>419</v>
      </c>
      <c r="E206" s="120" t="s">
        <v>249</v>
      </c>
      <c r="F206" s="120" t="s">
        <v>64</v>
      </c>
      <c r="G206" s="120" t="s">
        <v>250</v>
      </c>
      <c r="H206" s="130" t="s">
        <v>420</v>
      </c>
      <c r="I206" s="129">
        <v>1116</v>
      </c>
      <c r="J206" s="152"/>
    </row>
    <row r="207" spans="1:10" ht="38.25">
      <c r="A207">
        <v>26</v>
      </c>
      <c r="B207" s="120">
        <v>2025</v>
      </c>
      <c r="C207" s="122" t="s">
        <v>382</v>
      </c>
      <c r="D207" s="127" t="s">
        <v>421</v>
      </c>
      <c r="E207" s="120" t="s">
        <v>249</v>
      </c>
      <c r="F207" s="120" t="s">
        <v>64</v>
      </c>
      <c r="G207" s="120" t="s">
        <v>250</v>
      </c>
      <c r="H207" s="130" t="s">
        <v>422</v>
      </c>
      <c r="I207" s="129">
        <v>696</v>
      </c>
      <c r="J207" s="152"/>
    </row>
    <row r="208" spans="1:10" ht="45">
      <c r="A208">
        <v>27</v>
      </c>
      <c r="B208" s="120">
        <v>2025</v>
      </c>
      <c r="C208" s="122" t="s">
        <v>382</v>
      </c>
      <c r="D208" s="131" t="s">
        <v>423</v>
      </c>
      <c r="E208" s="120" t="s">
        <v>249</v>
      </c>
      <c r="F208" s="120" t="s">
        <v>64</v>
      </c>
      <c r="G208" s="120" t="s">
        <v>250</v>
      </c>
      <c r="H208" s="130" t="s">
        <v>424</v>
      </c>
      <c r="I208" s="129">
        <v>634</v>
      </c>
      <c r="J208" s="152"/>
    </row>
    <row r="209" spans="1:10" ht="30">
      <c r="A209">
        <v>28</v>
      </c>
      <c r="B209" s="120">
        <v>2025</v>
      </c>
      <c r="C209" s="122" t="s">
        <v>382</v>
      </c>
      <c r="D209" s="131" t="s">
        <v>425</v>
      </c>
      <c r="E209" s="120" t="s">
        <v>249</v>
      </c>
      <c r="F209" s="120" t="s">
        <v>64</v>
      </c>
      <c r="G209" s="120" t="s">
        <v>250</v>
      </c>
      <c r="H209" s="130" t="s">
        <v>426</v>
      </c>
      <c r="I209" s="129">
        <v>1312</v>
      </c>
      <c r="J209" s="152"/>
    </row>
    <row r="210" spans="1:10" ht="38.25">
      <c r="A210">
        <v>29</v>
      </c>
      <c r="B210" s="120">
        <v>2025</v>
      </c>
      <c r="C210" s="122" t="s">
        <v>382</v>
      </c>
      <c r="D210" s="127" t="s">
        <v>427</v>
      </c>
      <c r="E210" s="120" t="s">
        <v>249</v>
      </c>
      <c r="F210" s="120" t="s">
        <v>64</v>
      </c>
      <c r="G210" s="120" t="s">
        <v>250</v>
      </c>
      <c r="H210" s="130" t="s">
        <v>428</v>
      </c>
      <c r="I210" s="129">
        <v>1021</v>
      </c>
      <c r="J210" s="152"/>
    </row>
    <row r="211" spans="1:10" ht="63.75">
      <c r="A211">
        <v>30</v>
      </c>
      <c r="B211" s="120">
        <v>2025</v>
      </c>
      <c r="C211" s="122" t="s">
        <v>382</v>
      </c>
      <c r="D211" s="127" t="s">
        <v>429</v>
      </c>
      <c r="E211" s="120" t="s">
        <v>249</v>
      </c>
      <c r="F211" s="120" t="s">
        <v>64</v>
      </c>
      <c r="G211" s="120" t="s">
        <v>250</v>
      </c>
      <c r="H211" s="130" t="s">
        <v>430</v>
      </c>
      <c r="I211" s="129">
        <v>524</v>
      </c>
      <c r="J211" s="152"/>
    </row>
    <row r="212" spans="1:10" ht="89.25">
      <c r="A212">
        <v>31</v>
      </c>
      <c r="B212" s="120">
        <v>2025</v>
      </c>
      <c r="C212" s="122" t="s">
        <v>382</v>
      </c>
      <c r="D212" s="127" t="s">
        <v>431</v>
      </c>
      <c r="E212" s="120" t="s">
        <v>249</v>
      </c>
      <c r="F212" s="120" t="s">
        <v>64</v>
      </c>
      <c r="G212" s="120" t="s">
        <v>250</v>
      </c>
      <c r="H212" s="130" t="s">
        <v>432</v>
      </c>
      <c r="I212" s="129">
        <v>1535</v>
      </c>
      <c r="J212" s="152"/>
    </row>
    <row r="213" spans="1:10" ht="63.75">
      <c r="A213">
        <v>33</v>
      </c>
      <c r="B213" s="120">
        <v>2025</v>
      </c>
      <c r="C213" s="122" t="s">
        <v>382</v>
      </c>
      <c r="D213" s="127" t="s">
        <v>433</v>
      </c>
      <c r="E213" s="120" t="s">
        <v>249</v>
      </c>
      <c r="F213" s="120" t="s">
        <v>64</v>
      </c>
      <c r="G213" s="120" t="s">
        <v>250</v>
      </c>
      <c r="H213" s="130" t="s">
        <v>434</v>
      </c>
      <c r="I213" s="129">
        <v>670</v>
      </c>
      <c r="J213" s="152"/>
    </row>
    <row r="214" spans="1:10" ht="60">
      <c r="A214">
        <v>34</v>
      </c>
      <c r="B214" s="120">
        <v>2025</v>
      </c>
      <c r="C214" s="122" t="s">
        <v>382</v>
      </c>
      <c r="D214" s="131" t="s">
        <v>435</v>
      </c>
      <c r="E214" s="120" t="s">
        <v>249</v>
      </c>
      <c r="F214" s="120" t="s">
        <v>64</v>
      </c>
      <c r="G214" s="120" t="s">
        <v>250</v>
      </c>
      <c r="H214" s="130" t="s">
        <v>436</v>
      </c>
      <c r="I214" s="129">
        <v>967</v>
      </c>
      <c r="J214" s="152"/>
    </row>
    <row r="215" spans="1:10" ht="25.5">
      <c r="A215">
        <v>35</v>
      </c>
      <c r="B215" s="120">
        <v>2025</v>
      </c>
      <c r="C215" s="122" t="s">
        <v>382</v>
      </c>
      <c r="D215" s="127" t="s">
        <v>437</v>
      </c>
      <c r="E215" s="120" t="s">
        <v>249</v>
      </c>
      <c r="F215" s="120" t="s">
        <v>64</v>
      </c>
      <c r="G215" s="120" t="s">
        <v>250</v>
      </c>
      <c r="H215" s="216" t="s">
        <v>438</v>
      </c>
      <c r="I215" s="214">
        <v>446</v>
      </c>
      <c r="J215" s="215"/>
    </row>
    <row r="216" spans="1:10" ht="25.5">
      <c r="A216">
        <v>36</v>
      </c>
      <c r="B216" s="120">
        <v>2025</v>
      </c>
      <c r="C216" s="122" t="s">
        <v>382</v>
      </c>
      <c r="D216" s="127" t="s">
        <v>439</v>
      </c>
      <c r="E216" s="120" t="s">
        <v>249</v>
      </c>
      <c r="F216" s="120" t="s">
        <v>64</v>
      </c>
      <c r="G216" s="120" t="s">
        <v>250</v>
      </c>
      <c r="H216" s="216"/>
      <c r="I216" s="214"/>
      <c r="J216" s="215"/>
    </row>
    <row r="217" spans="1:10">
      <c r="A217">
        <v>37</v>
      </c>
      <c r="B217" s="120">
        <v>2025</v>
      </c>
      <c r="C217" s="122" t="s">
        <v>382</v>
      </c>
      <c r="D217" s="145"/>
      <c r="E217" s="120" t="s">
        <v>249</v>
      </c>
      <c r="F217" s="120" t="s">
        <v>64</v>
      </c>
      <c r="G217" s="120" t="s">
        <v>250</v>
      </c>
      <c r="H217" s="216" t="s">
        <v>440</v>
      </c>
      <c r="I217" s="214">
        <v>1132</v>
      </c>
      <c r="J217" s="215"/>
    </row>
    <row r="218" spans="1:10" ht="25.5">
      <c r="A218">
        <v>38</v>
      </c>
      <c r="B218" s="120">
        <v>2025</v>
      </c>
      <c r="C218" s="122" t="s">
        <v>382</v>
      </c>
      <c r="D218" s="127" t="s">
        <v>441</v>
      </c>
      <c r="E218" s="120" t="s">
        <v>249</v>
      </c>
      <c r="F218" s="120" t="s">
        <v>64</v>
      </c>
      <c r="G218" s="120" t="s">
        <v>250</v>
      </c>
      <c r="H218" s="216"/>
      <c r="I218" s="214"/>
      <c r="J218" s="215"/>
    </row>
    <row r="219" spans="1:10" ht="60">
      <c r="A219">
        <v>39</v>
      </c>
      <c r="B219" s="120">
        <v>2025</v>
      </c>
      <c r="C219" s="122" t="s">
        <v>382</v>
      </c>
      <c r="D219" s="131" t="s">
        <v>442</v>
      </c>
      <c r="E219" s="120" t="s">
        <v>249</v>
      </c>
      <c r="F219" s="120" t="s">
        <v>64</v>
      </c>
      <c r="G219" s="120" t="s">
        <v>250</v>
      </c>
      <c r="H219" s="130" t="s">
        <v>443</v>
      </c>
      <c r="I219" s="129">
        <v>976</v>
      </c>
      <c r="J219" s="152"/>
    </row>
    <row r="220" spans="1:10">
      <c r="A220">
        <v>40</v>
      </c>
      <c r="B220" s="120">
        <v>2025</v>
      </c>
      <c r="C220" s="122" t="s">
        <v>382</v>
      </c>
      <c r="D220" s="127" t="s">
        <v>444</v>
      </c>
      <c r="E220" s="120" t="s">
        <v>249</v>
      </c>
      <c r="F220" s="120" t="s">
        <v>64</v>
      </c>
      <c r="G220" s="120" t="s">
        <v>250</v>
      </c>
      <c r="H220" s="130" t="s">
        <v>445</v>
      </c>
      <c r="I220" s="129">
        <v>868</v>
      </c>
      <c r="J220" s="152"/>
    </row>
    <row r="221" spans="1:10" ht="45">
      <c r="A221">
        <v>41</v>
      </c>
      <c r="B221" s="120">
        <v>2025</v>
      </c>
      <c r="C221" s="122" t="s">
        <v>382</v>
      </c>
      <c r="D221" s="131" t="s">
        <v>446</v>
      </c>
      <c r="E221" s="120" t="s">
        <v>249</v>
      </c>
      <c r="F221" s="120" t="s">
        <v>64</v>
      </c>
      <c r="G221" s="120" t="s">
        <v>250</v>
      </c>
      <c r="H221" s="130" t="s">
        <v>447</v>
      </c>
      <c r="I221" s="129">
        <v>1318</v>
      </c>
      <c r="J221" s="152"/>
    </row>
    <row r="222" spans="1:10" ht="25.5">
      <c r="A222">
        <v>42</v>
      </c>
      <c r="B222" s="120">
        <v>2025</v>
      </c>
      <c r="C222" s="122" t="s">
        <v>382</v>
      </c>
      <c r="D222" s="127" t="s">
        <v>448</v>
      </c>
      <c r="E222" s="120" t="s">
        <v>249</v>
      </c>
      <c r="F222" s="120" t="s">
        <v>64</v>
      </c>
      <c r="G222" s="120" t="s">
        <v>250</v>
      </c>
      <c r="H222" s="130" t="s">
        <v>449</v>
      </c>
      <c r="I222" s="129">
        <v>2583</v>
      </c>
      <c r="J222" s="152"/>
    </row>
    <row r="223" spans="1:10" ht="51">
      <c r="A223">
        <v>43</v>
      </c>
      <c r="B223" s="120">
        <v>2025</v>
      </c>
      <c r="C223" s="122" t="s">
        <v>382</v>
      </c>
      <c r="D223" s="127" t="s">
        <v>450</v>
      </c>
      <c r="E223" s="120" t="s">
        <v>249</v>
      </c>
      <c r="F223" s="120" t="s">
        <v>64</v>
      </c>
      <c r="G223" s="120" t="s">
        <v>250</v>
      </c>
      <c r="H223" s="130" t="s">
        <v>451</v>
      </c>
      <c r="I223" s="129">
        <v>852</v>
      </c>
      <c r="J223" s="152"/>
    </row>
    <row r="224" spans="1:10" ht="45">
      <c r="A224">
        <v>44</v>
      </c>
      <c r="B224" s="120">
        <v>2025</v>
      </c>
      <c r="C224" s="122" t="s">
        <v>382</v>
      </c>
      <c r="D224" s="131" t="s">
        <v>452</v>
      </c>
      <c r="E224" s="120" t="s">
        <v>249</v>
      </c>
      <c r="F224" s="120" t="s">
        <v>64</v>
      </c>
      <c r="G224" s="120" t="s">
        <v>250</v>
      </c>
      <c r="H224" s="130" t="s">
        <v>453</v>
      </c>
      <c r="I224" s="129">
        <v>489</v>
      </c>
      <c r="J224" s="152"/>
    </row>
    <row r="225" spans="1:10">
      <c r="A225">
        <v>45</v>
      </c>
      <c r="B225" s="120">
        <v>2025</v>
      </c>
      <c r="C225" s="122" t="s">
        <v>382</v>
      </c>
      <c r="D225" s="130" t="s">
        <v>454</v>
      </c>
      <c r="E225" s="120" t="s">
        <v>249</v>
      </c>
      <c r="F225" s="120" t="s">
        <v>64</v>
      </c>
      <c r="G225" s="120" t="s">
        <v>250</v>
      </c>
      <c r="H225" s="130" t="s">
        <v>455</v>
      </c>
      <c r="I225" s="129">
        <v>686</v>
      </c>
      <c r="J225" s="152"/>
    </row>
    <row r="226" spans="1:10" ht="25.5">
      <c r="A226">
        <v>46</v>
      </c>
      <c r="B226" s="120">
        <v>2025</v>
      </c>
      <c r="C226" s="122" t="s">
        <v>382</v>
      </c>
      <c r="D226" s="127" t="s">
        <v>409</v>
      </c>
      <c r="E226" s="120" t="s">
        <v>249</v>
      </c>
      <c r="F226" s="120" t="s">
        <v>64</v>
      </c>
      <c r="G226" s="120" t="s">
        <v>250</v>
      </c>
      <c r="H226" s="128">
        <v>45663.427083333336</v>
      </c>
      <c r="I226" s="129">
        <v>1916</v>
      </c>
      <c r="J226" s="152"/>
    </row>
    <row r="227" spans="1:10">
      <c r="A227">
        <v>47</v>
      </c>
      <c r="B227" s="120">
        <v>2025</v>
      </c>
      <c r="C227" s="122" t="s">
        <v>382</v>
      </c>
      <c r="D227" s="145"/>
      <c r="E227" s="120" t="s">
        <v>249</v>
      </c>
      <c r="F227" s="120" t="s">
        <v>64</v>
      </c>
      <c r="G227" s="120" t="s">
        <v>250</v>
      </c>
      <c r="H227" s="213">
        <v>45722.461805555555</v>
      </c>
      <c r="I227" s="214">
        <v>1422</v>
      </c>
      <c r="J227" s="215"/>
    </row>
    <row r="228" spans="1:10" ht="51">
      <c r="A228">
        <v>48</v>
      </c>
      <c r="B228" s="120">
        <v>2025</v>
      </c>
      <c r="C228" s="122" t="s">
        <v>382</v>
      </c>
      <c r="D228" s="127" t="s">
        <v>456</v>
      </c>
      <c r="E228" s="120" t="s">
        <v>249</v>
      </c>
      <c r="F228" s="120" t="s">
        <v>64</v>
      </c>
      <c r="G228" s="120" t="s">
        <v>250</v>
      </c>
      <c r="H228" s="213"/>
      <c r="I228" s="214"/>
      <c r="J228" s="215"/>
    </row>
    <row r="229" spans="1:10">
      <c r="B229" s="120"/>
      <c r="C229" s="120"/>
      <c r="D229" s="127">
        <v>9</v>
      </c>
      <c r="E229" s="120" t="s">
        <v>249</v>
      </c>
      <c r="F229" s="120" t="s">
        <v>64</v>
      </c>
      <c r="G229" s="120" t="s">
        <v>250</v>
      </c>
      <c r="H229" s="213"/>
      <c r="I229" s="214"/>
      <c r="J229" s="215"/>
    </row>
  </sheetData>
  <mergeCells count="47">
    <mergeCell ref="B73:I73"/>
    <mergeCell ref="B2:I3"/>
    <mergeCell ref="B4:I4"/>
    <mergeCell ref="B20:F20"/>
    <mergeCell ref="B27:F27"/>
    <mergeCell ref="D54:D55"/>
    <mergeCell ref="B106:F106"/>
    <mergeCell ref="B111:F111"/>
    <mergeCell ref="H119:H120"/>
    <mergeCell ref="I119:I120"/>
    <mergeCell ref="H123:H124"/>
    <mergeCell ref="I123:I124"/>
    <mergeCell ref="H127:H128"/>
    <mergeCell ref="I127:I128"/>
    <mergeCell ref="H135:H136"/>
    <mergeCell ref="I135:I136"/>
    <mergeCell ref="H137:H138"/>
    <mergeCell ref="I137:I138"/>
    <mergeCell ref="H147:H148"/>
    <mergeCell ref="I147:I148"/>
    <mergeCell ref="B156:I156"/>
    <mergeCell ref="B175:F175"/>
    <mergeCell ref="B179:F179"/>
    <mergeCell ref="J183:J184"/>
    <mergeCell ref="H186:H187"/>
    <mergeCell ref="I186:I187"/>
    <mergeCell ref="J186:J187"/>
    <mergeCell ref="H189:H190"/>
    <mergeCell ref="I189:I190"/>
    <mergeCell ref="J189:J190"/>
    <mergeCell ref="H183:H184"/>
    <mergeCell ref="I183:I184"/>
    <mergeCell ref="H200:H201"/>
    <mergeCell ref="I200:I201"/>
    <mergeCell ref="J200:J201"/>
    <mergeCell ref="H202:H203"/>
    <mergeCell ref="I202:I203"/>
    <mergeCell ref="J202:J203"/>
    <mergeCell ref="H227:H229"/>
    <mergeCell ref="I227:I229"/>
    <mergeCell ref="J227:J229"/>
    <mergeCell ref="H215:H216"/>
    <mergeCell ref="I215:I216"/>
    <mergeCell ref="J215:J216"/>
    <mergeCell ref="H217:H218"/>
    <mergeCell ref="I217:I218"/>
    <mergeCell ref="J217:J218"/>
  </mergeCells>
  <hyperlinks>
    <hyperlink ref="D40" r:id="rId1" display="https://www.facebook.com/LibProSLP"/>
    <hyperlink ref="D41" r:id="rId2" display="https://www.facebook.com/LibProSLP"/>
    <hyperlink ref="D48" r:id="rId3" display="https://www.facebook.com/LibProSLP"/>
    <hyperlink ref="D49" r:id="rId4" display="https://www.facebook.com/LibProSLP"/>
    <hyperlink ref="D56" r:id="rId5" display="../CHARLA TEOLOGÍA QUEERPresenta: José Manuel Alvarado 🗓Miércoles 23 abril 📌Terraza MAC🎟Entrada libre  José Manuel Alvarado Zaragoza (1987) es Licenciado en Historia por la Universidad Autónoma de San Luis Potosí y promotor de la lectura desde hace 19 años. Fundador de la Sala de Lectura El Ánfora de Aradia. Bermejos es el título de su primer libro de cuentos. Facebook Libros Prohibidos SLP.https:/www.facebook.com/LibProSLP."/>
    <hyperlink ref="D59" r:id="rId6" display="https://www.facebook.com/LibProSLP"/>
    <hyperlink ref="D60" r:id="rId7" display="https://www.facebook.com/LibProSLP"/>
    <hyperlink ref="D61" r:id="rId8" display="https://forms.gle/oyDi3EZ4NRqgZ5QS9"/>
    <hyperlink ref="D65" r:id="rId9" display="https://forms.gle/oyDi3EZ4NRqgZ5QS9"/>
    <hyperlink ref="D69" r:id="rId10" display="https://forms.gle/oyDi3EZ4NRqgZ5QS9"/>
    <hyperlink ref="D205" r:id="rId11" location="FestivalUmbrella2025 #ManifiestoDisidente #RitmosLatinos #BailarEnLibertad " display="../SECULT 2025/SECULT 2DO TRIMESTRE/🔥 Taller de Ritmos Latinos🗓️ Jueves 27 de junio | 🕕 18:00 a 20:00 h |🎟️Cuota de recuperación: $250.00 2 h $130.00 1 h Registro: https:/forms.gle/zRqxLDDEVZQ4BWF57📍 Museo de Arte Contemporáneo de San Luis PotosíImparte: Nayeli Herrera💃🏻Baila desde el placer, no desde el mandato.Esta clase es una invitación a reconectar con el cuerpo desde la libertad, la alegría y el deseo colectivo.💜 Sin roles, sin juicio, sin etiquetas. - FestivalUmbrella2025 #ManifiestoDisidente #RitmosLatinos #BailarEnLibertad "/>
    <hyperlink ref="D206" r:id="rId12" display="https://forms.gle/9ud8sXe92tBuJtfs6"/>
    <hyperlink ref="D208" r:id="rId13" display="https://forms.gle/UYPcshp8zDEd1uMq9"/>
    <hyperlink ref="D209" r:id="rId14" display="https://forms.gle/toRaY3m2rWNEummH9"/>
    <hyperlink ref="D214" r:id="rId15" location="FestivalUmbrella2025 #IdentidadesTrans #CuerpoDisidente " display="../SECULT 2025/SECULT 2DO TRIMESTRE/🤝 Taller: La corporalidad trans – una mirada amorosa hacia la identidad masculina.Imparte: Soul Ävila.Un espacio seguro para hombres trans enfocado en la integración emocional, física y social a través de ejercicios corporales, dinámicas afectivas y exploración de límites.🧍🏽‍♂️ Reconocerse, cuidarse, reafirmarse.💜 En colaboración con Psic. Yocelin Cámara.🗓️ Viernes 19 de julio.🕚 11:00 a 13:00 h🎟️ Cuota de recuperación: $150.00 📍 Museo de Arte Contemporáneo de San Luis PotosíRegistro: https:/forms.gle/581dbETKE9KydSWs8 - FestivalUmbrella2025 #IdentidadesTrans #CuerpoDisidente "/>
    <hyperlink ref="D219" r:id="rId16" display="https://forms.gle/zRqxLDDEVZQ4BWF57"/>
    <hyperlink ref="D221" r:id="rId17" location="FestivalUmbrella2025 #ManifiestoDisidente #RitmosLatinos #BailarEnLibertad " display="../SECULT 2025/SECULT 2DO TRIMESTRE/Taller de Ritmos LatinosImparte: Nayeli Herrera💃🏻Baila desde el placer, no desde el mandato.Esta clase es una invitación a reconectar con el cuerpo desde la libertad, la alegría y el deseo colectivo.💜 Sin roles, sin juicio, sin etiquetas.🗓️ Viernes 27 de junio | 🕕 18:00 a 20:00 h |🎟️Cuota de recuperación: $250.00 2 h | $130.00 1 h 📍 Museo de Arte Contemporáneo de San Luis PotosíRegistro: https:/forms.gle/zRqxLDDEVZQ4BWF57 - FestivalUmbrella2025 #ManifiestoDisidente #RitmosLatinos #BailarEnLibertad "/>
    <hyperlink ref="D224" r:id="rId18" location="FestivalUmbrella2025 #FotografíaDisidente " display="../SECULT 2025/SECULT 2DO TRIMESTRE/ Introducción a la Fotografía Documental✊🏽 La (re)apropiación de espacios por disidencias sexo-genéricas.Un taller teórico-práctico para explorar narrativas urbanas desde la mirada crítica y la ética de las disidencias. Cada participante desarrollará una mini serie fotográfica desde su experiencia.🗓️ martes 1 y miércoles 2 de julio | 🕕 18:00 a 21:00 h🎟️ Entrada libreRegistro: https:/forms.gle/9ud8sXe92tBuJtfs6👥 Dirigido a personas de la diversidad sexo-genérica.Imparte: Carlos Santoyo📍 Museo de Arte Contemporáneo de San Luis Potosí💜 En colaboración: Psic. Yocelin Cámara. - FestivalUmbrella2025 #FotografíaDisidente "/>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45"/>
  <sheetViews>
    <sheetView tabSelected="1" topLeftCell="B108" workbookViewId="0">
      <selection activeCell="N124" sqref="N124"/>
    </sheetView>
  </sheetViews>
  <sheetFormatPr baseColWidth="10" defaultRowHeight="15"/>
  <cols>
    <col min="1" max="1" width="14.85546875" customWidth="1"/>
    <col min="15" max="15" width="14.28515625" customWidth="1"/>
    <col min="16" max="16" width="13.28515625" customWidth="1"/>
    <col min="18" max="18" width="15.140625" customWidth="1"/>
    <col min="19" max="19" width="12.85546875" customWidth="1"/>
  </cols>
  <sheetData>
    <row r="1" spans="1:19" s="81" customFormat="1" ht="19.5" thickBot="1">
      <c r="A1" s="104" t="s">
        <v>153</v>
      </c>
      <c r="B1" s="103"/>
      <c r="C1" s="103"/>
      <c r="D1" s="103"/>
      <c r="E1" s="103"/>
      <c r="F1" s="103"/>
      <c r="G1" s="103"/>
      <c r="H1" s="103"/>
      <c r="I1" s="103"/>
      <c r="J1" s="103"/>
      <c r="K1" s="103"/>
      <c r="L1" s="103"/>
      <c r="M1" s="103"/>
      <c r="N1" s="198" t="s">
        <v>172</v>
      </c>
      <c r="O1" s="198"/>
      <c r="P1" s="199"/>
      <c r="Q1" s="198" t="s">
        <v>173</v>
      </c>
      <c r="R1" s="198"/>
      <c r="S1" s="199"/>
    </row>
    <row r="2" spans="1:19" s="81" customFormat="1" ht="15.75" thickTop="1">
      <c r="A2" s="194" t="s">
        <v>6</v>
      </c>
      <c r="B2" s="196" t="s">
        <v>154</v>
      </c>
      <c r="C2" s="196"/>
      <c r="D2" s="196" t="s">
        <v>155</v>
      </c>
      <c r="E2" s="196"/>
      <c r="F2" s="196" t="s">
        <v>156</v>
      </c>
      <c r="G2" s="196"/>
      <c r="H2" s="196" t="s">
        <v>157</v>
      </c>
      <c r="I2" s="196"/>
      <c r="J2" s="202" t="s">
        <v>158</v>
      </c>
      <c r="K2" s="202"/>
      <c r="L2" s="203" t="s">
        <v>159</v>
      </c>
      <c r="M2" s="203"/>
      <c r="N2" s="196" t="s">
        <v>170</v>
      </c>
      <c r="O2" s="196" t="s">
        <v>171</v>
      </c>
      <c r="P2" s="196" t="s">
        <v>160</v>
      </c>
      <c r="Q2" s="196" t="s">
        <v>170</v>
      </c>
      <c r="R2" s="196" t="s">
        <v>171</v>
      </c>
      <c r="S2" s="196" t="s">
        <v>160</v>
      </c>
    </row>
    <row r="3" spans="1:19" s="81" customFormat="1">
      <c r="A3" s="195"/>
      <c r="B3" s="197"/>
      <c r="C3" s="197"/>
      <c r="D3" s="197"/>
      <c r="E3" s="197"/>
      <c r="F3" s="197"/>
      <c r="G3" s="197"/>
      <c r="H3" s="197"/>
      <c r="I3" s="197"/>
      <c r="J3" s="201" t="s">
        <v>161</v>
      </c>
      <c r="K3" s="201"/>
      <c r="L3" s="204"/>
      <c r="M3" s="204"/>
      <c r="N3" s="197"/>
      <c r="O3" s="197"/>
      <c r="P3" s="197"/>
      <c r="Q3" s="197"/>
      <c r="R3" s="197"/>
      <c r="S3" s="197"/>
    </row>
    <row r="4" spans="1:19" s="81" customFormat="1" ht="24.75" customHeight="1" thickBot="1">
      <c r="A4" s="195"/>
      <c r="B4" s="118" t="s">
        <v>457</v>
      </c>
      <c r="C4" s="118" t="s">
        <v>163</v>
      </c>
      <c r="D4" s="118" t="s">
        <v>457</v>
      </c>
      <c r="E4" s="83" t="s">
        <v>163</v>
      </c>
      <c r="F4" s="118" t="s">
        <v>457</v>
      </c>
      <c r="G4" s="118" t="s">
        <v>163</v>
      </c>
      <c r="H4" s="118" t="s">
        <v>457</v>
      </c>
      <c r="I4" s="118" t="s">
        <v>163</v>
      </c>
      <c r="J4" s="118" t="s">
        <v>457</v>
      </c>
      <c r="K4" s="118" t="s">
        <v>163</v>
      </c>
      <c r="L4" s="118" t="s">
        <v>164</v>
      </c>
      <c r="M4" s="118" t="s">
        <v>165</v>
      </c>
      <c r="N4" s="197"/>
      <c r="O4" s="197"/>
      <c r="P4" s="197"/>
      <c r="Q4" s="197"/>
      <c r="R4" s="197"/>
      <c r="S4" s="197"/>
    </row>
    <row r="5" spans="1:19" s="81" customFormat="1" ht="15.75" hidden="1" thickBot="1">
      <c r="A5" s="195"/>
      <c r="B5" s="200">
        <v>25</v>
      </c>
      <c r="C5" s="200"/>
      <c r="D5" s="201">
        <v>15</v>
      </c>
      <c r="E5" s="201"/>
      <c r="F5" s="201"/>
      <c r="G5" s="201"/>
      <c r="H5" s="201"/>
      <c r="I5" s="201"/>
      <c r="J5" s="201"/>
      <c r="K5" s="201"/>
      <c r="L5" s="201" t="s">
        <v>166</v>
      </c>
      <c r="M5" s="201"/>
      <c r="N5" s="197"/>
      <c r="O5" s="197"/>
      <c r="P5" s="197"/>
      <c r="Q5" s="197"/>
      <c r="R5" s="197"/>
      <c r="S5" s="197"/>
    </row>
    <row r="6" spans="1:19" s="81" customFormat="1" ht="15.75" hidden="1" thickBot="1">
      <c r="A6" s="84" t="str">
        <f>"2009"</f>
        <v>2009</v>
      </c>
      <c r="B6" s="85">
        <f>[1]Hoja1!$B$11</f>
        <v>3685</v>
      </c>
      <c r="C6" s="85">
        <f>[1]Hoja1!$C$11</f>
        <v>0</v>
      </c>
      <c r="D6" s="86">
        <f>[1]Hoja1!$D$11</f>
        <v>2147</v>
      </c>
      <c r="E6" s="86">
        <f>[1]Hoja1!$E$11</f>
        <v>9</v>
      </c>
      <c r="F6" s="86">
        <f>[1]Hoja1!$F$11</f>
        <v>220</v>
      </c>
      <c r="G6" s="86">
        <f>[1]Hoja1!$G$11</f>
        <v>3</v>
      </c>
      <c r="H6" s="86">
        <f>[1]Hoja1!$H$11</f>
        <v>255</v>
      </c>
      <c r="I6" s="86">
        <f>[1]Hoja1!$I$11</f>
        <v>2</v>
      </c>
      <c r="J6" s="86">
        <f>[1]Hoja1!$J$11</f>
        <v>384</v>
      </c>
      <c r="K6" s="86">
        <f>[1]Hoja1!$K$11</f>
        <v>40</v>
      </c>
      <c r="L6" s="86">
        <f>[1]Hoja1!$L$11</f>
        <v>1212</v>
      </c>
      <c r="M6" s="86">
        <f>[1]Hoja1!$M$11</f>
        <v>254</v>
      </c>
      <c r="N6" s="101"/>
      <c r="O6" s="101"/>
      <c r="P6" s="86">
        <f>SUM(B6:M6)</f>
        <v>8211</v>
      </c>
    </row>
    <row r="7" spans="1:19" s="81" customFormat="1" ht="15.75" hidden="1" thickBot="1">
      <c r="A7" s="84" t="str">
        <f>"2010"</f>
        <v>2010</v>
      </c>
      <c r="B7" s="86">
        <f>[2]Hoja1!$B$12</f>
        <v>4405</v>
      </c>
      <c r="C7" s="86">
        <f>[2]Hoja1!$C$12</f>
        <v>21</v>
      </c>
      <c r="D7" s="86">
        <f>[2]Hoja1!$D$12</f>
        <v>1733</v>
      </c>
      <c r="E7" s="86">
        <f>[2]Hoja1!$E$12</f>
        <v>10</v>
      </c>
      <c r="F7" s="86">
        <f>[2]Hoja1!$F$12</f>
        <v>257</v>
      </c>
      <c r="G7" s="86">
        <f>[2]Hoja1!$G$12</f>
        <v>5</v>
      </c>
      <c r="H7" s="86">
        <f>[2]Hoja1!$H$12</f>
        <v>304</v>
      </c>
      <c r="I7" s="86">
        <f>[2]Hoja1!$I$12</f>
        <v>15</v>
      </c>
      <c r="J7" s="86">
        <f>[2]Hoja1!$J$12</f>
        <v>388</v>
      </c>
      <c r="K7" s="86">
        <f>[2]Hoja1!$K$12</f>
        <v>21</v>
      </c>
      <c r="L7" s="86">
        <f>[2]Hoja1!$L$12</f>
        <v>2569</v>
      </c>
      <c r="M7" s="86">
        <f>[2]Hoja1!$M$12</f>
        <v>4</v>
      </c>
      <c r="N7" s="101"/>
      <c r="O7" s="101"/>
      <c r="P7" s="86">
        <f>SUM(B7:M7)</f>
        <v>9732</v>
      </c>
    </row>
    <row r="8" spans="1:19" s="81" customFormat="1" ht="15.75" hidden="1" thickBot="1">
      <c r="A8" s="84" t="str">
        <f>"2011"</f>
        <v>2011</v>
      </c>
      <c r="B8" s="86">
        <f>[2]Hoja1!$B$391</f>
        <v>4215</v>
      </c>
      <c r="C8" s="86">
        <f>[2]Hoja1!$C$391</f>
        <v>48</v>
      </c>
      <c r="D8" s="86">
        <f>[2]Hoja1!$D$391</f>
        <v>1811</v>
      </c>
      <c r="E8" s="86">
        <f>[2]Hoja1!$E$391</f>
        <v>10</v>
      </c>
      <c r="F8" s="86">
        <f>[2]Hoja1!$F$391</f>
        <v>339</v>
      </c>
      <c r="G8" s="86">
        <f>[2]Hoja1!$G$391</f>
        <v>8</v>
      </c>
      <c r="H8" s="86">
        <f>[2]Hoja1!$H$391</f>
        <v>281</v>
      </c>
      <c r="I8" s="86">
        <f>[2]Hoja1!$I$391</f>
        <v>11</v>
      </c>
      <c r="J8" s="86">
        <f>[2]Hoja1!$J$391</f>
        <v>663</v>
      </c>
      <c r="K8" s="86">
        <f>[2]Hoja1!$K$391</f>
        <v>2</v>
      </c>
      <c r="L8" s="86">
        <f>[2]Hoja1!$L$391</f>
        <v>2799</v>
      </c>
      <c r="M8" s="86">
        <f>[2]Hoja1!$M$391</f>
        <v>19</v>
      </c>
      <c r="N8" s="101"/>
      <c r="O8" s="101"/>
      <c r="P8" s="86">
        <f>SUM(B8:M8)</f>
        <v>10206</v>
      </c>
    </row>
    <row r="9" spans="1:19" s="81" customFormat="1" ht="15.75" hidden="1" thickBot="1">
      <c r="A9" s="84" t="str">
        <f>"2012"</f>
        <v>2012</v>
      </c>
      <c r="B9" s="86">
        <f>[3]Hoja1!$B$393</f>
        <v>1371</v>
      </c>
      <c r="C9" s="86">
        <f>[3]Hoja1!$C$393</f>
        <v>2</v>
      </c>
      <c r="D9" s="86">
        <f>[3]Hoja1!$D$393</f>
        <v>1692</v>
      </c>
      <c r="E9" s="86">
        <f>[3]Hoja1!$E$393</f>
        <v>6</v>
      </c>
      <c r="F9" s="86">
        <f>[3]Hoja1!$F$393</f>
        <v>342</v>
      </c>
      <c r="G9" s="86">
        <f>[3]Hoja1!$G$393</f>
        <v>11</v>
      </c>
      <c r="H9" s="86">
        <f>[3]Hoja1!$H$393</f>
        <v>260</v>
      </c>
      <c r="I9" s="86">
        <f>[3]Hoja1!$I$393</f>
        <v>3</v>
      </c>
      <c r="J9" s="86">
        <f>[3]Hoja1!$J$393</f>
        <v>284</v>
      </c>
      <c r="K9" s="86">
        <f>[3]Hoja1!$K$393</f>
        <v>0</v>
      </c>
      <c r="L9" s="86">
        <f>[3]Hoja1!$L$393</f>
        <v>7587</v>
      </c>
      <c r="M9" s="86">
        <f>[3]Hoja1!$M$393</f>
        <v>50</v>
      </c>
      <c r="N9" s="101"/>
      <c r="O9" s="101"/>
      <c r="P9" s="86">
        <f>SUM(B9:M9)</f>
        <v>11608</v>
      </c>
    </row>
    <row r="10" spans="1:19" s="81" customFormat="1" ht="15.75" hidden="1" thickBot="1">
      <c r="A10" s="84" t="str">
        <f>"2013"</f>
        <v>2013</v>
      </c>
      <c r="B10" s="86">
        <v>789</v>
      </c>
      <c r="C10" s="86">
        <v>8</v>
      </c>
      <c r="D10" s="86">
        <v>1859</v>
      </c>
      <c r="E10" s="86">
        <v>11</v>
      </c>
      <c r="F10" s="86">
        <v>271</v>
      </c>
      <c r="G10" s="86">
        <v>1</v>
      </c>
      <c r="H10" s="86">
        <v>186</v>
      </c>
      <c r="I10" s="86">
        <v>1</v>
      </c>
      <c r="J10" s="86">
        <v>331</v>
      </c>
      <c r="K10" s="86">
        <v>0</v>
      </c>
      <c r="L10" s="86">
        <v>7986</v>
      </c>
      <c r="M10" s="86">
        <v>1267</v>
      </c>
      <c r="N10" s="101"/>
      <c r="O10" s="101"/>
      <c r="P10" s="86">
        <v>12710</v>
      </c>
    </row>
    <row r="11" spans="1:19" s="81" customFormat="1" ht="15.75" hidden="1" thickBot="1">
      <c r="A11" s="84" t="str">
        <f>"2014"</f>
        <v>2014</v>
      </c>
      <c r="B11" s="86">
        <v>1189</v>
      </c>
      <c r="C11" s="86">
        <v>2</v>
      </c>
      <c r="D11" s="86">
        <v>1539</v>
      </c>
      <c r="E11" s="86">
        <v>3</v>
      </c>
      <c r="F11" s="86">
        <v>274</v>
      </c>
      <c r="G11" s="86">
        <v>6</v>
      </c>
      <c r="H11" s="86">
        <v>266</v>
      </c>
      <c r="I11" s="86">
        <v>2</v>
      </c>
      <c r="J11" s="86">
        <v>284</v>
      </c>
      <c r="K11" s="86">
        <v>0</v>
      </c>
      <c r="L11" s="86">
        <v>7985</v>
      </c>
      <c r="M11" s="86">
        <v>2083</v>
      </c>
      <c r="N11" s="101"/>
      <c r="O11" s="101"/>
      <c r="P11" s="86">
        <v>13633</v>
      </c>
    </row>
    <row r="12" spans="1:19" s="81" customFormat="1" ht="15.75" hidden="1" thickBot="1">
      <c r="A12" s="84" t="str">
        <f>"2015"</f>
        <v>2015</v>
      </c>
      <c r="B12" s="86">
        <v>971</v>
      </c>
      <c r="C12" s="86">
        <v>2</v>
      </c>
      <c r="D12" s="86">
        <v>1382</v>
      </c>
      <c r="E12" s="86">
        <v>4</v>
      </c>
      <c r="F12" s="86">
        <v>296</v>
      </c>
      <c r="G12" s="86">
        <v>6</v>
      </c>
      <c r="H12" s="86">
        <v>238</v>
      </c>
      <c r="I12" s="86">
        <v>1</v>
      </c>
      <c r="J12" s="86">
        <v>616</v>
      </c>
      <c r="K12" s="86">
        <v>3</v>
      </c>
      <c r="L12" s="86">
        <v>7879</v>
      </c>
      <c r="M12" s="86">
        <v>1364</v>
      </c>
      <c r="N12" s="101"/>
      <c r="O12" s="101"/>
      <c r="P12" s="86">
        <v>12762</v>
      </c>
    </row>
    <row r="13" spans="1:19" s="81" customFormat="1" ht="15.75" hidden="1" thickBot="1">
      <c r="A13" s="84" t="str">
        <f>"2016"</f>
        <v>2016</v>
      </c>
      <c r="B13" s="86">
        <v>1223</v>
      </c>
      <c r="C13" s="86">
        <v>4</v>
      </c>
      <c r="D13" s="86">
        <v>2081</v>
      </c>
      <c r="E13" s="86">
        <v>7</v>
      </c>
      <c r="F13" s="86">
        <v>253</v>
      </c>
      <c r="G13" s="86">
        <v>0</v>
      </c>
      <c r="H13" s="86">
        <v>228</v>
      </c>
      <c r="I13" s="86">
        <v>2</v>
      </c>
      <c r="J13" s="86">
        <v>522</v>
      </c>
      <c r="K13" s="86">
        <v>0</v>
      </c>
      <c r="L13" s="86">
        <v>5931</v>
      </c>
      <c r="M13" s="86">
        <v>1105</v>
      </c>
      <c r="N13" s="101"/>
      <c r="O13" s="101"/>
      <c r="P13" s="86">
        <v>11356</v>
      </c>
    </row>
    <row r="14" spans="1:19" s="81" customFormat="1" ht="15.75" hidden="1" thickBot="1">
      <c r="A14" s="84" t="str">
        <f>"2017"</f>
        <v>2017</v>
      </c>
      <c r="B14" s="86">
        <v>1459</v>
      </c>
      <c r="C14" s="86">
        <v>0</v>
      </c>
      <c r="D14" s="86">
        <v>2568</v>
      </c>
      <c r="E14" s="86">
        <v>3</v>
      </c>
      <c r="F14" s="86">
        <v>233</v>
      </c>
      <c r="G14" s="86">
        <v>0</v>
      </c>
      <c r="H14" s="86">
        <v>253</v>
      </c>
      <c r="I14" s="86">
        <v>1</v>
      </c>
      <c r="J14" s="86">
        <v>481</v>
      </c>
      <c r="K14" s="86">
        <v>0</v>
      </c>
      <c r="L14" s="86">
        <v>3925</v>
      </c>
      <c r="M14" s="86">
        <v>2117</v>
      </c>
      <c r="N14" s="101"/>
      <c r="O14" s="101"/>
      <c r="P14" s="86">
        <v>11040</v>
      </c>
    </row>
    <row r="15" spans="1:19" s="81" customFormat="1" ht="15.75" hidden="1" thickBot="1">
      <c r="A15" s="84" t="str">
        <f>"2018"</f>
        <v>2018</v>
      </c>
      <c r="B15" s="86">
        <v>2217</v>
      </c>
      <c r="C15" s="86">
        <v>14</v>
      </c>
      <c r="D15" s="86">
        <v>2472</v>
      </c>
      <c r="E15" s="86">
        <v>2</v>
      </c>
      <c r="F15" s="86">
        <v>237</v>
      </c>
      <c r="G15" s="86">
        <v>5</v>
      </c>
      <c r="H15" s="86">
        <v>168</v>
      </c>
      <c r="I15" s="86">
        <v>57</v>
      </c>
      <c r="J15" s="86">
        <v>140</v>
      </c>
      <c r="K15" s="86">
        <v>0</v>
      </c>
      <c r="L15" s="86">
        <v>8794</v>
      </c>
      <c r="M15" s="86">
        <v>2019</v>
      </c>
      <c r="N15" s="101"/>
      <c r="O15" s="101"/>
      <c r="P15" s="86">
        <v>16125</v>
      </c>
    </row>
    <row r="16" spans="1:19" s="81" customFormat="1" ht="15.75" hidden="1" thickBot="1">
      <c r="A16" s="84" t="str">
        <f>"2019"</f>
        <v>2019</v>
      </c>
      <c r="B16" s="86">
        <v>1187</v>
      </c>
      <c r="C16" s="86">
        <v>7</v>
      </c>
      <c r="D16" s="86">
        <v>1885</v>
      </c>
      <c r="E16" s="86">
        <v>1</v>
      </c>
      <c r="F16" s="86">
        <v>174</v>
      </c>
      <c r="G16" s="86">
        <v>8</v>
      </c>
      <c r="H16" s="86">
        <v>209</v>
      </c>
      <c r="I16" s="86">
        <v>26</v>
      </c>
      <c r="J16" s="86">
        <v>301</v>
      </c>
      <c r="K16" s="86">
        <v>4</v>
      </c>
      <c r="L16" s="86">
        <v>10967</v>
      </c>
      <c r="M16" s="86">
        <v>3766</v>
      </c>
      <c r="N16" s="101"/>
      <c r="O16" s="101"/>
      <c r="P16" s="86">
        <v>18535</v>
      </c>
    </row>
    <row r="17" spans="1:20" s="81" customFormat="1" ht="15.75" hidden="1" thickBot="1">
      <c r="A17" s="84" t="str">
        <f>"2020"</f>
        <v>2020</v>
      </c>
      <c r="B17" s="87">
        <v>679</v>
      </c>
      <c r="C17" s="87">
        <v>7</v>
      </c>
      <c r="D17" s="87">
        <v>486</v>
      </c>
      <c r="E17" s="87">
        <v>4</v>
      </c>
      <c r="F17" s="87">
        <v>62</v>
      </c>
      <c r="G17" s="87">
        <v>6</v>
      </c>
      <c r="H17" s="87">
        <v>100</v>
      </c>
      <c r="I17" s="87">
        <v>3</v>
      </c>
      <c r="J17" s="87">
        <v>54</v>
      </c>
      <c r="K17" s="87">
        <v>0</v>
      </c>
      <c r="L17" s="87">
        <v>3326</v>
      </c>
      <c r="M17" s="87">
        <v>457</v>
      </c>
      <c r="N17" s="101"/>
      <c r="O17" s="101"/>
      <c r="P17" s="87">
        <f>SUM(B17:M17)</f>
        <v>5184</v>
      </c>
    </row>
    <row r="18" spans="1:20" s="81" customFormat="1" ht="15.75" hidden="1" thickBot="1">
      <c r="A18" s="84" t="str">
        <f>"2021"</f>
        <v>2021</v>
      </c>
      <c r="B18" s="87">
        <v>1158</v>
      </c>
      <c r="C18" s="87">
        <v>9</v>
      </c>
      <c r="D18" s="87">
        <v>926</v>
      </c>
      <c r="E18" s="87">
        <v>2</v>
      </c>
      <c r="F18" s="87">
        <v>64</v>
      </c>
      <c r="G18" s="87">
        <v>5</v>
      </c>
      <c r="H18" s="87">
        <v>55</v>
      </c>
      <c r="I18" s="87">
        <v>5</v>
      </c>
      <c r="J18" s="87">
        <v>98</v>
      </c>
      <c r="K18" s="87">
        <v>0</v>
      </c>
      <c r="L18" s="87">
        <v>4306</v>
      </c>
      <c r="M18" s="87">
        <v>451</v>
      </c>
      <c r="N18" s="101"/>
      <c r="O18" s="101"/>
      <c r="P18" s="87">
        <f>SUM(B18:M18)</f>
        <v>7079</v>
      </c>
    </row>
    <row r="19" spans="1:20" s="81" customFormat="1" ht="15.75" hidden="1" thickBot="1">
      <c r="A19" s="84" t="str">
        <f>"2022"</f>
        <v>2022</v>
      </c>
      <c r="B19" s="87">
        <v>1579</v>
      </c>
      <c r="C19" s="87">
        <v>0</v>
      </c>
      <c r="D19" s="87">
        <v>1673</v>
      </c>
      <c r="E19" s="87">
        <v>0</v>
      </c>
      <c r="F19" s="87">
        <v>126</v>
      </c>
      <c r="G19" s="87">
        <v>0</v>
      </c>
      <c r="H19" s="87">
        <v>118</v>
      </c>
      <c r="I19" s="87">
        <v>0</v>
      </c>
      <c r="J19" s="87">
        <v>77</v>
      </c>
      <c r="K19" s="87">
        <v>0</v>
      </c>
      <c r="L19" s="87">
        <v>7219</v>
      </c>
      <c r="M19" s="87">
        <v>636</v>
      </c>
      <c r="N19" s="101"/>
      <c r="O19" s="101"/>
      <c r="P19" s="87">
        <f>SUM(B19:M19)</f>
        <v>11428</v>
      </c>
    </row>
    <row r="20" spans="1:20" s="81" customFormat="1" ht="15.75" hidden="1" thickBot="1">
      <c r="A20" s="84" t="str">
        <f>"2023"</f>
        <v>2023</v>
      </c>
      <c r="B20" s="87"/>
      <c r="C20" s="87"/>
      <c r="D20" s="87"/>
      <c r="E20" s="87"/>
      <c r="F20" s="87"/>
      <c r="G20" s="87"/>
      <c r="H20" s="87"/>
      <c r="I20" s="87"/>
      <c r="J20" s="87"/>
      <c r="K20" s="87"/>
      <c r="L20" s="87"/>
      <c r="M20" s="87"/>
      <c r="N20" s="101"/>
      <c r="O20" s="101"/>
      <c r="P20" s="87">
        <f>SUM(B20:M20)</f>
        <v>0</v>
      </c>
    </row>
    <row r="21" spans="1:20" s="81" customFormat="1" ht="15.75" hidden="1" thickBot="1">
      <c r="A21" s="84" t="str">
        <f>"2024"</f>
        <v>2024</v>
      </c>
      <c r="B21" s="87"/>
      <c r="C21" s="87"/>
      <c r="D21" s="87"/>
      <c r="E21" s="87"/>
      <c r="F21" s="87"/>
      <c r="G21" s="87"/>
      <c r="H21" s="87"/>
      <c r="I21" s="87"/>
      <c r="J21" s="87"/>
      <c r="K21" s="87"/>
      <c r="L21" s="87"/>
      <c r="M21" s="87"/>
      <c r="N21" s="101"/>
      <c r="O21" s="101"/>
      <c r="P21" s="87">
        <f>SUM(B21:M21)</f>
        <v>0</v>
      </c>
    </row>
    <row r="22" spans="1:20" s="81" customFormat="1" ht="15.75" hidden="1" thickBot="1">
      <c r="A22" s="84" t="str">
        <f>"2025"</f>
        <v>2025</v>
      </c>
      <c r="B22" s="87"/>
      <c r="C22" s="87"/>
      <c r="D22" s="87"/>
      <c r="E22" s="87"/>
      <c r="F22" s="87"/>
      <c r="G22" s="87"/>
      <c r="H22" s="87"/>
      <c r="I22" s="87"/>
      <c r="J22" s="87"/>
      <c r="K22" s="87"/>
      <c r="L22" s="87"/>
      <c r="M22" s="87"/>
      <c r="N22" s="101"/>
      <c r="O22" s="101"/>
      <c r="P22" s="87"/>
    </row>
    <row r="23" spans="1:20" s="81" customFormat="1" ht="15.75" hidden="1" thickBot="1">
      <c r="A23" s="88"/>
      <c r="B23" s="89"/>
      <c r="C23" s="89"/>
      <c r="D23" s="89"/>
      <c r="E23" s="89"/>
      <c r="F23" s="89"/>
      <c r="G23" s="89"/>
      <c r="H23" s="89"/>
      <c r="I23" s="89"/>
      <c r="J23" s="89"/>
      <c r="K23" s="89"/>
      <c r="L23" s="89"/>
      <c r="M23" s="89"/>
      <c r="N23" s="102"/>
      <c r="O23" s="102"/>
      <c r="P23" s="90"/>
    </row>
    <row r="24" spans="1:20" s="81" customFormat="1" ht="16.5" thickTop="1" thickBot="1">
      <c r="A24" s="91"/>
      <c r="B24" s="98"/>
      <c r="C24" s="98"/>
      <c r="D24" s="98"/>
      <c r="E24" s="98"/>
      <c r="F24" s="98"/>
      <c r="G24" s="98"/>
      <c r="H24" s="98"/>
      <c r="I24" s="98"/>
      <c r="J24" s="98"/>
      <c r="K24" s="98"/>
      <c r="L24" s="98"/>
      <c r="M24" s="98"/>
      <c r="N24" s="99"/>
      <c r="O24" s="99"/>
      <c r="P24" s="98"/>
      <c r="Q24" s="105"/>
      <c r="R24" s="105"/>
      <c r="S24" s="105"/>
    </row>
    <row r="25" spans="1:20" s="81" customFormat="1" ht="16.5" thickTop="1" thickBot="1">
      <c r="A25" s="91">
        <v>45748</v>
      </c>
      <c r="B25" s="79">
        <v>8</v>
      </c>
      <c r="C25" s="79">
        <v>0</v>
      </c>
      <c r="D25" s="79">
        <v>4</v>
      </c>
      <c r="E25" s="79">
        <v>0</v>
      </c>
      <c r="F25" s="79">
        <v>0</v>
      </c>
      <c r="G25" s="79">
        <v>0</v>
      </c>
      <c r="H25" s="79">
        <v>0</v>
      </c>
      <c r="I25" s="79">
        <v>0</v>
      </c>
      <c r="J25" s="79">
        <v>0</v>
      </c>
      <c r="K25" s="79">
        <v>0</v>
      </c>
      <c r="L25" s="153">
        <v>12</v>
      </c>
      <c r="M25" s="153">
        <v>0</v>
      </c>
      <c r="N25" s="100">
        <f t="shared" ref="N25:N54" si="0">SUM(B25:K25)</f>
        <v>12</v>
      </c>
      <c r="O25" s="100">
        <f t="shared" ref="O25:O54" si="1">+L25+M25</f>
        <v>12</v>
      </c>
      <c r="P25" s="79">
        <f t="shared" ref="P25:P54" si="2">SUM(B25:M25)</f>
        <v>24</v>
      </c>
      <c r="Q25" s="105"/>
      <c r="R25" s="105"/>
      <c r="S25" s="105"/>
    </row>
    <row r="26" spans="1:20" s="81" customFormat="1" ht="16.5" thickTop="1" thickBot="1">
      <c r="A26" s="91">
        <v>45749</v>
      </c>
      <c r="B26" s="79">
        <v>5</v>
      </c>
      <c r="C26" s="79">
        <v>0</v>
      </c>
      <c r="D26" s="79">
        <v>1</v>
      </c>
      <c r="E26" s="79">
        <v>0</v>
      </c>
      <c r="F26" s="79">
        <v>0</v>
      </c>
      <c r="G26" s="79">
        <v>0</v>
      </c>
      <c r="H26" s="79">
        <v>0</v>
      </c>
      <c r="I26" s="79">
        <v>0</v>
      </c>
      <c r="J26" s="79">
        <v>0</v>
      </c>
      <c r="K26" s="79">
        <v>0</v>
      </c>
      <c r="L26" s="153">
        <v>12</v>
      </c>
      <c r="M26" s="153">
        <v>0</v>
      </c>
      <c r="N26" s="100">
        <f t="shared" si="0"/>
        <v>6</v>
      </c>
      <c r="O26" s="100">
        <f t="shared" si="1"/>
        <v>12</v>
      </c>
      <c r="P26" s="79">
        <f t="shared" si="2"/>
        <v>18</v>
      </c>
      <c r="Q26" s="105"/>
      <c r="R26" s="105"/>
      <c r="S26" s="105"/>
      <c r="T26" s="81" t="s">
        <v>458</v>
      </c>
    </row>
    <row r="27" spans="1:20" s="81" customFormat="1" ht="16.5" thickTop="1" thickBot="1">
      <c r="A27" s="91">
        <v>45750</v>
      </c>
      <c r="B27" s="79">
        <v>7</v>
      </c>
      <c r="C27" s="79">
        <v>0</v>
      </c>
      <c r="D27" s="79">
        <v>3</v>
      </c>
      <c r="E27" s="79">
        <v>0</v>
      </c>
      <c r="F27" s="79">
        <v>2</v>
      </c>
      <c r="G27" s="79">
        <v>0</v>
      </c>
      <c r="H27" s="79">
        <v>0</v>
      </c>
      <c r="I27" s="79">
        <v>0</v>
      </c>
      <c r="J27" s="79">
        <v>0</v>
      </c>
      <c r="K27" s="79">
        <v>0</v>
      </c>
      <c r="L27" s="153">
        <v>5</v>
      </c>
      <c r="M27" s="153">
        <v>0</v>
      </c>
      <c r="N27" s="100">
        <f t="shared" si="0"/>
        <v>12</v>
      </c>
      <c r="O27" s="100">
        <f t="shared" si="1"/>
        <v>5</v>
      </c>
      <c r="P27" s="79">
        <f t="shared" si="2"/>
        <v>17</v>
      </c>
      <c r="Q27" s="105"/>
      <c r="R27" s="105"/>
      <c r="S27" s="105"/>
    </row>
    <row r="28" spans="1:20" s="81" customFormat="1" ht="16.5" thickTop="1" thickBot="1">
      <c r="A28" s="91">
        <v>45751</v>
      </c>
      <c r="B28" s="79">
        <v>7</v>
      </c>
      <c r="C28" s="79">
        <v>0</v>
      </c>
      <c r="D28" s="79">
        <v>4</v>
      </c>
      <c r="E28" s="79">
        <v>0</v>
      </c>
      <c r="F28" s="79">
        <v>0</v>
      </c>
      <c r="G28" s="79">
        <v>0</v>
      </c>
      <c r="H28" s="79">
        <v>0</v>
      </c>
      <c r="I28" s="79">
        <v>0</v>
      </c>
      <c r="J28" s="79">
        <v>0</v>
      </c>
      <c r="K28" s="79">
        <v>0</v>
      </c>
      <c r="L28" s="153">
        <v>23</v>
      </c>
      <c r="M28" s="153">
        <v>0</v>
      </c>
      <c r="N28" s="100">
        <f t="shared" si="0"/>
        <v>11</v>
      </c>
      <c r="O28" s="100">
        <f t="shared" si="1"/>
        <v>23</v>
      </c>
      <c r="P28" s="79">
        <f t="shared" si="2"/>
        <v>34</v>
      </c>
      <c r="Q28" s="105"/>
      <c r="R28" s="105"/>
      <c r="S28" s="105"/>
      <c r="T28" s="81" t="s">
        <v>459</v>
      </c>
    </row>
    <row r="29" spans="1:20" s="81" customFormat="1" ht="16.5" thickTop="1" thickBot="1">
      <c r="A29" s="91">
        <v>45752</v>
      </c>
      <c r="B29" s="153">
        <v>13</v>
      </c>
      <c r="C29" s="153">
        <v>0</v>
      </c>
      <c r="D29" s="153">
        <v>44</v>
      </c>
      <c r="E29" s="153">
        <v>0</v>
      </c>
      <c r="F29" s="153">
        <v>0</v>
      </c>
      <c r="G29" s="153">
        <v>0</v>
      </c>
      <c r="H29" s="153">
        <v>0</v>
      </c>
      <c r="I29" s="153">
        <v>0</v>
      </c>
      <c r="J29" s="153">
        <v>1</v>
      </c>
      <c r="K29" s="153">
        <v>0</v>
      </c>
      <c r="L29" s="153">
        <v>43</v>
      </c>
      <c r="M29" s="153">
        <v>0</v>
      </c>
      <c r="N29" s="100">
        <f t="shared" si="0"/>
        <v>58</v>
      </c>
      <c r="O29" s="100">
        <f t="shared" si="1"/>
        <v>43</v>
      </c>
      <c r="P29" s="153">
        <f t="shared" si="2"/>
        <v>101</v>
      </c>
      <c r="Q29" s="105"/>
      <c r="R29" s="105"/>
      <c r="S29" s="105"/>
      <c r="T29" s="81" t="s">
        <v>460</v>
      </c>
    </row>
    <row r="30" spans="1:20" s="81" customFormat="1" ht="16.5" thickTop="1" thickBot="1">
      <c r="A30" s="91">
        <v>45753</v>
      </c>
      <c r="B30" s="154">
        <v>0</v>
      </c>
      <c r="C30" s="154">
        <v>0</v>
      </c>
      <c r="D30" s="154">
        <v>0</v>
      </c>
      <c r="E30" s="154">
        <v>0</v>
      </c>
      <c r="F30" s="154">
        <v>0</v>
      </c>
      <c r="G30" s="154">
        <v>0</v>
      </c>
      <c r="H30" s="154">
        <v>0</v>
      </c>
      <c r="I30" s="154">
        <v>0</v>
      </c>
      <c r="J30" s="154">
        <v>0</v>
      </c>
      <c r="K30" s="154">
        <v>0</v>
      </c>
      <c r="L30" s="153">
        <v>39</v>
      </c>
      <c r="M30" s="153">
        <v>6</v>
      </c>
      <c r="N30" s="155">
        <f t="shared" si="0"/>
        <v>0</v>
      </c>
      <c r="O30" s="155">
        <f t="shared" si="1"/>
        <v>45</v>
      </c>
      <c r="P30" s="154">
        <f t="shared" si="2"/>
        <v>45</v>
      </c>
      <c r="Q30" s="105"/>
      <c r="R30" s="105"/>
      <c r="S30" s="105"/>
    </row>
    <row r="31" spans="1:20" s="81" customFormat="1" ht="16.5" thickTop="1" thickBot="1">
      <c r="A31" s="91">
        <v>45754</v>
      </c>
      <c r="B31" s="79">
        <v>0</v>
      </c>
      <c r="C31" s="79">
        <v>0</v>
      </c>
      <c r="D31" s="79">
        <v>0</v>
      </c>
      <c r="E31" s="79">
        <v>0</v>
      </c>
      <c r="F31" s="79">
        <v>0</v>
      </c>
      <c r="G31" s="79">
        <v>0</v>
      </c>
      <c r="H31" s="79">
        <v>0</v>
      </c>
      <c r="I31" s="79">
        <v>0</v>
      </c>
      <c r="J31" s="79">
        <v>0</v>
      </c>
      <c r="K31" s="79">
        <v>0</v>
      </c>
      <c r="L31" s="153">
        <v>0</v>
      </c>
      <c r="M31" s="153">
        <v>0</v>
      </c>
      <c r="N31" s="100">
        <f t="shared" si="0"/>
        <v>0</v>
      </c>
      <c r="O31" s="100">
        <f t="shared" si="1"/>
        <v>0</v>
      </c>
      <c r="P31" s="79">
        <f t="shared" si="2"/>
        <v>0</v>
      </c>
      <c r="Q31" s="105"/>
      <c r="R31" s="105"/>
      <c r="S31" s="105"/>
    </row>
    <row r="32" spans="1:20" s="81" customFormat="1" ht="16.5" thickTop="1" thickBot="1">
      <c r="A32" s="91">
        <v>45755</v>
      </c>
      <c r="B32" s="79">
        <v>4</v>
      </c>
      <c r="C32" s="79">
        <v>0</v>
      </c>
      <c r="D32" s="79">
        <v>38</v>
      </c>
      <c r="E32" s="79">
        <v>0</v>
      </c>
      <c r="F32" s="79">
        <v>1</v>
      </c>
      <c r="G32" s="79">
        <v>0</v>
      </c>
      <c r="H32" s="79">
        <v>0</v>
      </c>
      <c r="I32" s="79">
        <v>0</v>
      </c>
      <c r="J32" s="79">
        <v>0</v>
      </c>
      <c r="K32" s="79">
        <v>0</v>
      </c>
      <c r="L32" s="153">
        <v>3</v>
      </c>
      <c r="M32" s="153">
        <v>0</v>
      </c>
      <c r="N32" s="100">
        <f t="shared" si="0"/>
        <v>43</v>
      </c>
      <c r="O32" s="100">
        <f t="shared" si="1"/>
        <v>3</v>
      </c>
      <c r="P32" s="79">
        <f t="shared" si="2"/>
        <v>46</v>
      </c>
      <c r="Q32" s="105"/>
      <c r="R32" s="105"/>
      <c r="S32" s="105"/>
      <c r="T32" s="81" t="s">
        <v>461</v>
      </c>
    </row>
    <row r="33" spans="1:20" s="81" customFormat="1" ht="16.5" thickTop="1" thickBot="1">
      <c r="A33" s="91">
        <v>45756</v>
      </c>
      <c r="B33" s="79">
        <v>2</v>
      </c>
      <c r="C33" s="79">
        <v>0</v>
      </c>
      <c r="D33" s="79">
        <v>8</v>
      </c>
      <c r="E33" s="79">
        <v>0</v>
      </c>
      <c r="F33" s="79">
        <v>0</v>
      </c>
      <c r="G33" s="79">
        <v>0</v>
      </c>
      <c r="H33" s="79">
        <v>1</v>
      </c>
      <c r="I33" s="79">
        <v>0</v>
      </c>
      <c r="J33" s="79">
        <v>0</v>
      </c>
      <c r="K33" s="79">
        <v>0</v>
      </c>
      <c r="L33" s="153">
        <v>0</v>
      </c>
      <c r="M33" s="153">
        <v>0</v>
      </c>
      <c r="N33" s="100">
        <f t="shared" si="0"/>
        <v>11</v>
      </c>
      <c r="O33" s="100">
        <f t="shared" si="1"/>
        <v>0</v>
      </c>
      <c r="P33" s="79">
        <f t="shared" si="2"/>
        <v>11</v>
      </c>
      <c r="Q33" s="105"/>
      <c r="R33" s="105"/>
      <c r="S33" s="105"/>
    </row>
    <row r="34" spans="1:20" s="81" customFormat="1" ht="16.5" thickTop="1" thickBot="1">
      <c r="A34" s="91">
        <v>45757</v>
      </c>
      <c r="B34" s="79">
        <v>6</v>
      </c>
      <c r="C34" s="79">
        <v>0</v>
      </c>
      <c r="D34" s="79">
        <v>4</v>
      </c>
      <c r="E34" s="79">
        <v>0</v>
      </c>
      <c r="F34" s="79">
        <v>0</v>
      </c>
      <c r="G34" s="79">
        <v>0</v>
      </c>
      <c r="H34" s="79">
        <v>0</v>
      </c>
      <c r="I34" s="79">
        <v>0</v>
      </c>
      <c r="J34" s="79">
        <v>0</v>
      </c>
      <c r="K34" s="79">
        <v>0</v>
      </c>
      <c r="L34" s="153">
        <v>0</v>
      </c>
      <c r="M34" s="153">
        <v>0</v>
      </c>
      <c r="N34" s="100">
        <f t="shared" si="0"/>
        <v>10</v>
      </c>
      <c r="O34" s="100">
        <f t="shared" si="1"/>
        <v>0</v>
      </c>
      <c r="P34" s="79">
        <f t="shared" si="2"/>
        <v>10</v>
      </c>
      <c r="Q34" s="105"/>
      <c r="R34" s="105"/>
      <c r="S34" s="105"/>
    </row>
    <row r="35" spans="1:20" s="81" customFormat="1" ht="16.5" thickTop="1" thickBot="1">
      <c r="A35" s="91">
        <v>45758</v>
      </c>
      <c r="B35" s="79">
        <v>2</v>
      </c>
      <c r="C35" s="79">
        <v>0</v>
      </c>
      <c r="D35" s="79">
        <v>11</v>
      </c>
      <c r="E35" s="79">
        <v>0</v>
      </c>
      <c r="F35" s="79">
        <v>0</v>
      </c>
      <c r="G35" s="79">
        <v>0</v>
      </c>
      <c r="H35" s="79">
        <v>0</v>
      </c>
      <c r="I35" s="79">
        <v>0</v>
      </c>
      <c r="J35" s="79">
        <v>0</v>
      </c>
      <c r="K35" s="79">
        <v>0</v>
      </c>
      <c r="L35" s="153">
        <v>14</v>
      </c>
      <c r="M35" s="153">
        <v>0</v>
      </c>
      <c r="N35" s="100">
        <f t="shared" si="0"/>
        <v>13</v>
      </c>
      <c r="O35" s="100">
        <f t="shared" si="1"/>
        <v>14</v>
      </c>
      <c r="P35" s="79">
        <f t="shared" si="2"/>
        <v>27</v>
      </c>
      <c r="Q35" s="105"/>
      <c r="R35" s="105"/>
      <c r="S35" s="105"/>
      <c r="T35" s="81" t="s">
        <v>462</v>
      </c>
    </row>
    <row r="36" spans="1:20" s="81" customFormat="1" ht="16.5" thickTop="1" thickBot="1">
      <c r="A36" s="91">
        <v>45759</v>
      </c>
      <c r="B36" s="153">
        <v>133</v>
      </c>
      <c r="C36" s="153">
        <v>0</v>
      </c>
      <c r="D36" s="153">
        <v>0</v>
      </c>
      <c r="E36" s="153">
        <v>0</v>
      </c>
      <c r="F36" s="153">
        <v>0</v>
      </c>
      <c r="G36" s="153">
        <v>0</v>
      </c>
      <c r="H36" s="153">
        <v>0</v>
      </c>
      <c r="I36" s="153">
        <v>0</v>
      </c>
      <c r="J36" s="153">
        <v>0</v>
      </c>
      <c r="K36" s="153">
        <v>0</v>
      </c>
      <c r="L36" s="153">
        <v>111</v>
      </c>
      <c r="M36" s="153">
        <v>0</v>
      </c>
      <c r="N36" s="156">
        <f t="shared" si="0"/>
        <v>133</v>
      </c>
      <c r="O36" s="156">
        <f t="shared" si="1"/>
        <v>111</v>
      </c>
      <c r="P36" s="153">
        <f t="shared" si="2"/>
        <v>244</v>
      </c>
      <c r="Q36" s="105"/>
      <c r="R36" s="105"/>
      <c r="S36" s="105"/>
      <c r="T36" s="81" t="s">
        <v>463</v>
      </c>
    </row>
    <row r="37" spans="1:20" s="81" customFormat="1" ht="16.5" thickTop="1" thickBot="1">
      <c r="A37" s="91">
        <v>45760</v>
      </c>
      <c r="B37" s="154">
        <v>0</v>
      </c>
      <c r="C37" s="154">
        <v>0</v>
      </c>
      <c r="D37" s="154">
        <v>0</v>
      </c>
      <c r="E37" s="154">
        <v>0</v>
      </c>
      <c r="F37" s="154">
        <v>0</v>
      </c>
      <c r="G37" s="154">
        <v>0</v>
      </c>
      <c r="H37" s="154">
        <v>0</v>
      </c>
      <c r="I37" s="154">
        <v>0</v>
      </c>
      <c r="J37" s="154">
        <v>0</v>
      </c>
      <c r="K37" s="154">
        <v>0</v>
      </c>
      <c r="L37" s="153">
        <v>59</v>
      </c>
      <c r="M37" s="153">
        <v>12</v>
      </c>
      <c r="N37" s="155">
        <v>0</v>
      </c>
      <c r="O37" s="155">
        <v>0</v>
      </c>
      <c r="P37" s="154">
        <f t="shared" si="2"/>
        <v>71</v>
      </c>
      <c r="Q37" s="105"/>
      <c r="R37" s="105"/>
      <c r="S37" s="105"/>
    </row>
    <row r="38" spans="1:20" s="81" customFormat="1" ht="16.5" thickTop="1" thickBot="1">
      <c r="A38" s="91">
        <v>45761</v>
      </c>
      <c r="B38" s="79">
        <v>0</v>
      </c>
      <c r="C38" s="79">
        <v>0</v>
      </c>
      <c r="D38" s="79">
        <v>0</v>
      </c>
      <c r="E38" s="79">
        <v>0</v>
      </c>
      <c r="F38" s="79">
        <v>0</v>
      </c>
      <c r="G38" s="79">
        <v>0</v>
      </c>
      <c r="H38" s="79">
        <v>0</v>
      </c>
      <c r="I38" s="79">
        <v>0</v>
      </c>
      <c r="J38" s="79">
        <v>0</v>
      </c>
      <c r="K38" s="79">
        <v>0</v>
      </c>
      <c r="L38" s="153">
        <v>0</v>
      </c>
      <c r="M38" s="153">
        <v>0</v>
      </c>
      <c r="N38" s="100">
        <f t="shared" si="0"/>
        <v>0</v>
      </c>
      <c r="O38" s="100">
        <f t="shared" si="1"/>
        <v>0</v>
      </c>
      <c r="P38" s="79">
        <f t="shared" si="2"/>
        <v>0</v>
      </c>
      <c r="Q38" s="105"/>
      <c r="R38" s="105"/>
      <c r="S38" s="105"/>
    </row>
    <row r="39" spans="1:20" s="81" customFormat="1" ht="16.5" thickTop="1" thickBot="1">
      <c r="A39" s="91">
        <v>45762</v>
      </c>
      <c r="B39" s="79">
        <v>26</v>
      </c>
      <c r="C39" s="79">
        <v>0</v>
      </c>
      <c r="D39" s="79">
        <v>10</v>
      </c>
      <c r="E39" s="79">
        <v>0</v>
      </c>
      <c r="F39" s="79">
        <v>2</v>
      </c>
      <c r="G39" s="79">
        <v>0</v>
      </c>
      <c r="H39" s="79">
        <v>0</v>
      </c>
      <c r="I39" s="79">
        <v>0</v>
      </c>
      <c r="J39" s="79">
        <v>3</v>
      </c>
      <c r="K39" s="79">
        <v>0</v>
      </c>
      <c r="L39" s="153">
        <v>18</v>
      </c>
      <c r="M39" s="153">
        <v>0</v>
      </c>
      <c r="N39" s="100">
        <f t="shared" si="0"/>
        <v>41</v>
      </c>
      <c r="O39" s="100">
        <f t="shared" si="1"/>
        <v>18</v>
      </c>
      <c r="P39" s="79">
        <f t="shared" si="2"/>
        <v>59</v>
      </c>
      <c r="Q39" s="105"/>
      <c r="R39" s="105"/>
      <c r="S39" s="105"/>
    </row>
    <row r="40" spans="1:20" s="81" customFormat="1" ht="16.5" thickTop="1" thickBot="1">
      <c r="A40" s="91">
        <v>45763</v>
      </c>
      <c r="B40" s="79">
        <v>21</v>
      </c>
      <c r="C40" s="79">
        <v>0</v>
      </c>
      <c r="D40" s="79">
        <v>10</v>
      </c>
      <c r="E40" s="79">
        <v>0</v>
      </c>
      <c r="F40" s="79">
        <v>8</v>
      </c>
      <c r="G40" s="79">
        <v>0</v>
      </c>
      <c r="H40" s="79">
        <v>1</v>
      </c>
      <c r="I40" s="79">
        <v>0</v>
      </c>
      <c r="J40" s="79">
        <v>2</v>
      </c>
      <c r="K40" s="79">
        <v>0</v>
      </c>
      <c r="L40" s="153">
        <v>29</v>
      </c>
      <c r="M40" s="153">
        <v>0</v>
      </c>
      <c r="N40" s="100">
        <f t="shared" si="0"/>
        <v>42</v>
      </c>
      <c r="O40" s="100">
        <f t="shared" si="1"/>
        <v>29</v>
      </c>
      <c r="P40" s="79">
        <f t="shared" si="2"/>
        <v>71</v>
      </c>
      <c r="Q40" s="105"/>
      <c r="R40" s="105"/>
      <c r="S40" s="105"/>
      <c r="T40" s="81" t="s">
        <v>464</v>
      </c>
    </row>
    <row r="41" spans="1:20" s="81" customFormat="1" ht="16.5" thickTop="1" thickBot="1">
      <c r="A41" s="91">
        <v>45764</v>
      </c>
      <c r="B41" s="79">
        <v>8</v>
      </c>
      <c r="C41" s="79">
        <v>0</v>
      </c>
      <c r="D41" s="79">
        <v>26</v>
      </c>
      <c r="E41" s="79">
        <v>0</v>
      </c>
      <c r="F41" s="79">
        <v>4</v>
      </c>
      <c r="G41" s="79">
        <v>0</v>
      </c>
      <c r="H41" s="79">
        <v>2</v>
      </c>
      <c r="I41" s="79">
        <v>0</v>
      </c>
      <c r="J41" s="79">
        <v>0</v>
      </c>
      <c r="K41" s="79">
        <v>0</v>
      </c>
      <c r="L41" s="153">
        <v>21</v>
      </c>
      <c r="M41" s="153">
        <v>0</v>
      </c>
      <c r="N41" s="100">
        <f t="shared" si="0"/>
        <v>40</v>
      </c>
      <c r="O41" s="100">
        <f t="shared" si="1"/>
        <v>21</v>
      </c>
      <c r="P41" s="79">
        <f t="shared" si="2"/>
        <v>61</v>
      </c>
      <c r="Q41" s="105"/>
      <c r="R41" s="105"/>
      <c r="S41" s="105"/>
    </row>
    <row r="42" spans="1:20" s="81" customFormat="1" ht="16.5" thickTop="1" thickBot="1">
      <c r="A42" s="91">
        <v>45765</v>
      </c>
      <c r="B42" s="79">
        <v>8</v>
      </c>
      <c r="C42" s="79">
        <v>5</v>
      </c>
      <c r="D42" s="79">
        <v>0</v>
      </c>
      <c r="E42" s="79">
        <v>0</v>
      </c>
      <c r="F42" s="79">
        <v>0</v>
      </c>
      <c r="G42" s="79">
        <v>0</v>
      </c>
      <c r="H42" s="79">
        <v>2</v>
      </c>
      <c r="I42" s="79">
        <v>0</v>
      </c>
      <c r="J42" s="79">
        <v>2</v>
      </c>
      <c r="K42" s="79">
        <v>0</v>
      </c>
      <c r="L42" s="153">
        <v>0</v>
      </c>
      <c r="M42" s="153">
        <v>0</v>
      </c>
      <c r="N42" s="100">
        <f t="shared" si="0"/>
        <v>17</v>
      </c>
      <c r="O42" s="100">
        <f t="shared" si="1"/>
        <v>0</v>
      </c>
      <c r="P42" s="79">
        <f t="shared" si="2"/>
        <v>17</v>
      </c>
      <c r="Q42" s="105"/>
      <c r="R42" s="105"/>
      <c r="S42" s="105"/>
    </row>
    <row r="43" spans="1:20" s="81" customFormat="1" ht="16.5" thickTop="1" thickBot="1">
      <c r="A43" s="91">
        <v>45766</v>
      </c>
      <c r="B43" s="153">
        <v>42</v>
      </c>
      <c r="C43" s="153">
        <v>0</v>
      </c>
      <c r="D43" s="153">
        <v>11</v>
      </c>
      <c r="E43" s="153">
        <v>0</v>
      </c>
      <c r="F43" s="153">
        <v>2</v>
      </c>
      <c r="G43" s="153">
        <v>0</v>
      </c>
      <c r="H43" s="153">
        <v>3</v>
      </c>
      <c r="I43" s="153">
        <v>0</v>
      </c>
      <c r="J43" s="153">
        <v>2</v>
      </c>
      <c r="K43" s="153">
        <v>0</v>
      </c>
      <c r="L43" s="153">
        <v>28</v>
      </c>
      <c r="M43" s="153">
        <v>0</v>
      </c>
      <c r="N43" s="156">
        <f t="shared" si="0"/>
        <v>60</v>
      </c>
      <c r="O43" s="156">
        <f t="shared" si="1"/>
        <v>28</v>
      </c>
      <c r="P43" s="153">
        <f t="shared" si="2"/>
        <v>88</v>
      </c>
      <c r="Q43" s="105"/>
      <c r="R43" s="105"/>
      <c r="S43" s="105"/>
    </row>
    <row r="44" spans="1:20" s="81" customFormat="1" ht="16.5" thickTop="1" thickBot="1">
      <c r="A44" s="91">
        <v>45767</v>
      </c>
      <c r="B44" s="154">
        <v>0</v>
      </c>
      <c r="C44" s="154">
        <v>0</v>
      </c>
      <c r="D44" s="154">
        <v>0</v>
      </c>
      <c r="E44" s="154">
        <v>0</v>
      </c>
      <c r="F44" s="154">
        <v>0</v>
      </c>
      <c r="G44" s="154">
        <v>0</v>
      </c>
      <c r="H44" s="154">
        <v>0</v>
      </c>
      <c r="I44" s="154">
        <v>0</v>
      </c>
      <c r="J44" s="154">
        <v>0</v>
      </c>
      <c r="K44" s="154">
        <v>0</v>
      </c>
      <c r="L44" s="154">
        <v>56</v>
      </c>
      <c r="M44" s="154">
        <v>7</v>
      </c>
      <c r="N44" s="155">
        <f t="shared" si="0"/>
        <v>0</v>
      </c>
      <c r="O44" s="155">
        <f t="shared" si="1"/>
        <v>63</v>
      </c>
      <c r="P44" s="154">
        <f t="shared" si="2"/>
        <v>63</v>
      </c>
      <c r="Q44" s="105"/>
      <c r="R44" s="105"/>
      <c r="S44" s="105"/>
    </row>
    <row r="45" spans="1:20" s="81" customFormat="1" ht="16.5" thickTop="1" thickBot="1">
      <c r="A45" s="91">
        <v>45768</v>
      </c>
      <c r="B45" s="79">
        <v>0</v>
      </c>
      <c r="C45" s="79">
        <v>0</v>
      </c>
      <c r="D45" s="79">
        <v>0</v>
      </c>
      <c r="E45" s="79">
        <v>0</v>
      </c>
      <c r="F45" s="79">
        <v>0</v>
      </c>
      <c r="G45" s="79">
        <v>0</v>
      </c>
      <c r="H45" s="79">
        <v>0</v>
      </c>
      <c r="I45" s="79">
        <v>0</v>
      </c>
      <c r="J45" s="79">
        <v>0</v>
      </c>
      <c r="K45" s="79">
        <v>0</v>
      </c>
      <c r="L45" s="153">
        <v>0</v>
      </c>
      <c r="M45" s="153">
        <v>0</v>
      </c>
      <c r="N45" s="100">
        <f t="shared" si="0"/>
        <v>0</v>
      </c>
      <c r="O45" s="100">
        <f t="shared" si="1"/>
        <v>0</v>
      </c>
      <c r="P45" s="79">
        <f t="shared" si="2"/>
        <v>0</v>
      </c>
      <c r="Q45" s="105"/>
      <c r="R45" s="105"/>
      <c r="S45" s="105"/>
    </row>
    <row r="46" spans="1:20" s="81" customFormat="1" ht="16.5" thickTop="1" thickBot="1">
      <c r="A46" s="91">
        <v>45769</v>
      </c>
      <c r="B46" s="79">
        <v>14</v>
      </c>
      <c r="C46" s="79">
        <v>0</v>
      </c>
      <c r="D46" s="79">
        <v>8</v>
      </c>
      <c r="E46" s="79">
        <v>0</v>
      </c>
      <c r="F46" s="79">
        <v>0</v>
      </c>
      <c r="G46" s="79">
        <v>0</v>
      </c>
      <c r="H46" s="79">
        <v>4</v>
      </c>
      <c r="I46" s="79">
        <v>0</v>
      </c>
      <c r="J46" s="79">
        <v>0</v>
      </c>
      <c r="K46" s="79">
        <v>0</v>
      </c>
      <c r="L46" s="153">
        <v>57</v>
      </c>
      <c r="M46" s="153">
        <v>0</v>
      </c>
      <c r="N46" s="100">
        <f t="shared" si="0"/>
        <v>26</v>
      </c>
      <c r="O46" s="100">
        <f t="shared" si="1"/>
        <v>57</v>
      </c>
      <c r="P46" s="79">
        <f t="shared" si="2"/>
        <v>83</v>
      </c>
      <c r="Q46" s="105"/>
      <c r="R46" s="105"/>
      <c r="S46" s="105"/>
    </row>
    <row r="47" spans="1:20" s="81" customFormat="1" ht="16.5" thickTop="1" thickBot="1">
      <c r="A47" s="91">
        <v>45770</v>
      </c>
      <c r="B47" s="79">
        <v>6</v>
      </c>
      <c r="C47" s="79">
        <v>0</v>
      </c>
      <c r="D47" s="79">
        <v>1</v>
      </c>
      <c r="E47" s="79">
        <v>0</v>
      </c>
      <c r="F47" s="79">
        <v>2</v>
      </c>
      <c r="G47" s="79">
        <v>0</v>
      </c>
      <c r="H47" s="79">
        <v>1</v>
      </c>
      <c r="I47" s="79">
        <v>0</v>
      </c>
      <c r="J47" s="79">
        <v>1</v>
      </c>
      <c r="K47" s="79">
        <v>0</v>
      </c>
      <c r="L47" s="153">
        <v>36</v>
      </c>
      <c r="M47" s="153">
        <v>0</v>
      </c>
      <c r="N47" s="100">
        <f t="shared" si="0"/>
        <v>11</v>
      </c>
      <c r="O47" s="100">
        <f t="shared" si="1"/>
        <v>36</v>
      </c>
      <c r="P47" s="79">
        <f t="shared" si="2"/>
        <v>47</v>
      </c>
      <c r="Q47" s="105"/>
      <c r="R47" s="105"/>
      <c r="S47" s="105"/>
      <c r="T47" s="81" t="s">
        <v>465</v>
      </c>
    </row>
    <row r="48" spans="1:20" s="81" customFormat="1" ht="16.5" thickTop="1" thickBot="1">
      <c r="A48" s="91">
        <v>45771</v>
      </c>
      <c r="B48" s="79">
        <v>16</v>
      </c>
      <c r="C48" s="79">
        <v>0</v>
      </c>
      <c r="D48" s="79">
        <v>8</v>
      </c>
      <c r="E48" s="79">
        <v>0</v>
      </c>
      <c r="F48" s="79">
        <v>0</v>
      </c>
      <c r="G48" s="79">
        <v>0</v>
      </c>
      <c r="H48" s="79">
        <v>3</v>
      </c>
      <c r="I48" s="79">
        <v>0</v>
      </c>
      <c r="J48" s="79">
        <v>4</v>
      </c>
      <c r="K48" s="79">
        <v>0</v>
      </c>
      <c r="L48" s="153">
        <v>138</v>
      </c>
      <c r="M48" s="153">
        <v>0</v>
      </c>
      <c r="N48" s="100">
        <f t="shared" si="0"/>
        <v>31</v>
      </c>
      <c r="O48" s="100">
        <f t="shared" si="1"/>
        <v>138</v>
      </c>
      <c r="P48" s="79">
        <f t="shared" si="2"/>
        <v>169</v>
      </c>
      <c r="Q48" s="108"/>
      <c r="R48" s="108"/>
      <c r="S48" s="108"/>
      <c r="T48" s="81" t="s">
        <v>466</v>
      </c>
    </row>
    <row r="49" spans="1:20" s="81" customFormat="1" ht="16.5" thickTop="1" thickBot="1">
      <c r="A49" s="91">
        <v>45772</v>
      </c>
      <c r="B49" s="79">
        <v>17</v>
      </c>
      <c r="C49" s="79">
        <v>0</v>
      </c>
      <c r="D49" s="79">
        <v>2</v>
      </c>
      <c r="E49" s="79">
        <v>0</v>
      </c>
      <c r="F49" s="79">
        <v>0</v>
      </c>
      <c r="G49" s="79">
        <v>0</v>
      </c>
      <c r="H49" s="79">
        <v>0</v>
      </c>
      <c r="I49" s="79">
        <v>0</v>
      </c>
      <c r="J49" s="79">
        <v>1</v>
      </c>
      <c r="K49" s="79">
        <v>0</v>
      </c>
      <c r="L49" s="153">
        <v>13</v>
      </c>
      <c r="M49" s="153">
        <v>0</v>
      </c>
      <c r="N49" s="100">
        <f t="shared" si="0"/>
        <v>20</v>
      </c>
      <c r="O49" s="100">
        <f t="shared" si="1"/>
        <v>13</v>
      </c>
      <c r="P49" s="79">
        <f t="shared" si="2"/>
        <v>33</v>
      </c>
      <c r="Q49" s="105"/>
      <c r="R49" s="105"/>
      <c r="S49" s="105"/>
    </row>
    <row r="50" spans="1:20" s="81" customFormat="1" ht="16.5" thickTop="1" thickBot="1">
      <c r="A50" s="91">
        <v>45773</v>
      </c>
      <c r="B50" s="153">
        <v>28</v>
      </c>
      <c r="C50" s="153">
        <v>0</v>
      </c>
      <c r="D50" s="153">
        <v>4</v>
      </c>
      <c r="E50" s="153">
        <v>0</v>
      </c>
      <c r="F50" s="153">
        <v>4</v>
      </c>
      <c r="G50" s="153">
        <v>0</v>
      </c>
      <c r="H50" s="153">
        <v>0</v>
      </c>
      <c r="I50" s="153">
        <v>0</v>
      </c>
      <c r="J50" s="153">
        <v>2</v>
      </c>
      <c r="K50" s="153">
        <v>0</v>
      </c>
      <c r="L50" s="153">
        <v>22</v>
      </c>
      <c r="M50" s="153">
        <v>0</v>
      </c>
      <c r="N50" s="156">
        <f t="shared" si="0"/>
        <v>38</v>
      </c>
      <c r="O50" s="156">
        <f t="shared" si="1"/>
        <v>22</v>
      </c>
      <c r="P50" s="153">
        <f t="shared" si="2"/>
        <v>60</v>
      </c>
      <c r="Q50" s="105"/>
      <c r="R50" s="105"/>
      <c r="S50" s="105"/>
    </row>
    <row r="51" spans="1:20" s="81" customFormat="1" ht="16.5" thickTop="1" thickBot="1">
      <c r="A51" s="91">
        <v>45774</v>
      </c>
      <c r="B51" s="154">
        <v>0</v>
      </c>
      <c r="C51" s="154">
        <v>0</v>
      </c>
      <c r="D51" s="154">
        <v>0</v>
      </c>
      <c r="E51" s="154">
        <v>0</v>
      </c>
      <c r="F51" s="154">
        <v>0</v>
      </c>
      <c r="G51" s="154">
        <v>0</v>
      </c>
      <c r="H51" s="154">
        <v>0</v>
      </c>
      <c r="I51" s="154">
        <v>0</v>
      </c>
      <c r="J51" s="154">
        <v>0</v>
      </c>
      <c r="K51" s="154">
        <v>0</v>
      </c>
      <c r="L51" s="153">
        <v>21</v>
      </c>
      <c r="M51" s="153">
        <v>0</v>
      </c>
      <c r="N51" s="155">
        <v>0</v>
      </c>
      <c r="O51" s="155">
        <f t="shared" si="1"/>
        <v>21</v>
      </c>
      <c r="P51" s="154">
        <v>21</v>
      </c>
      <c r="Q51" s="105"/>
      <c r="R51" s="105"/>
      <c r="S51" s="105"/>
    </row>
    <row r="52" spans="1:20" s="81" customFormat="1" ht="16.5" thickTop="1" thickBot="1">
      <c r="A52" s="91">
        <v>45775</v>
      </c>
      <c r="B52" s="79">
        <v>0</v>
      </c>
      <c r="C52" s="79">
        <v>0</v>
      </c>
      <c r="D52" s="79">
        <v>0</v>
      </c>
      <c r="E52" s="79">
        <v>0</v>
      </c>
      <c r="F52" s="79">
        <v>0</v>
      </c>
      <c r="G52" s="79">
        <v>0</v>
      </c>
      <c r="H52" s="79">
        <v>0</v>
      </c>
      <c r="I52" s="79">
        <v>0</v>
      </c>
      <c r="J52" s="79">
        <v>0</v>
      </c>
      <c r="K52" s="79">
        <v>0</v>
      </c>
      <c r="L52" s="153">
        <v>0</v>
      </c>
      <c r="M52" s="153">
        <v>0</v>
      </c>
      <c r="N52" s="100">
        <f t="shared" si="0"/>
        <v>0</v>
      </c>
      <c r="O52" s="100">
        <f t="shared" si="1"/>
        <v>0</v>
      </c>
      <c r="P52" s="79">
        <f t="shared" si="2"/>
        <v>0</v>
      </c>
      <c r="Q52" s="105"/>
      <c r="R52" s="105"/>
      <c r="S52" s="105"/>
    </row>
    <row r="53" spans="1:20" s="81" customFormat="1" ht="16.5" thickTop="1" thickBot="1">
      <c r="A53" s="91">
        <v>45776</v>
      </c>
      <c r="B53" s="79">
        <v>0</v>
      </c>
      <c r="C53" s="79">
        <v>0</v>
      </c>
      <c r="D53" s="79">
        <v>0</v>
      </c>
      <c r="E53" s="79">
        <v>0</v>
      </c>
      <c r="F53" s="79">
        <v>0</v>
      </c>
      <c r="G53" s="79">
        <v>0</v>
      </c>
      <c r="H53" s="79">
        <v>0</v>
      </c>
      <c r="I53" s="79">
        <v>0</v>
      </c>
      <c r="J53" s="79">
        <v>0</v>
      </c>
      <c r="K53" s="79">
        <v>0</v>
      </c>
      <c r="L53" s="153">
        <v>0</v>
      </c>
      <c r="M53" s="153">
        <v>0</v>
      </c>
      <c r="N53" s="100">
        <f t="shared" si="0"/>
        <v>0</v>
      </c>
      <c r="O53" s="100">
        <f t="shared" si="1"/>
        <v>0</v>
      </c>
      <c r="P53" s="79">
        <f t="shared" si="2"/>
        <v>0</v>
      </c>
      <c r="Q53" s="105"/>
      <c r="R53" s="105"/>
      <c r="S53" s="105"/>
    </row>
    <row r="54" spans="1:20" s="81" customFormat="1" ht="16.5" thickTop="1" thickBot="1">
      <c r="A54" s="91">
        <v>45777</v>
      </c>
      <c r="B54" s="79">
        <v>0</v>
      </c>
      <c r="C54" s="79">
        <v>0</v>
      </c>
      <c r="D54" s="79">
        <v>0</v>
      </c>
      <c r="E54" s="79">
        <v>0</v>
      </c>
      <c r="F54" s="79">
        <v>0</v>
      </c>
      <c r="G54" s="79">
        <v>0</v>
      </c>
      <c r="H54" s="79">
        <v>0</v>
      </c>
      <c r="I54" s="79">
        <v>0</v>
      </c>
      <c r="J54" s="79">
        <v>0</v>
      </c>
      <c r="K54" s="79">
        <v>0</v>
      </c>
      <c r="L54" s="153">
        <v>0</v>
      </c>
      <c r="M54" s="153">
        <v>0</v>
      </c>
      <c r="N54" s="100">
        <f t="shared" si="0"/>
        <v>0</v>
      </c>
      <c r="O54" s="100">
        <f t="shared" si="1"/>
        <v>0</v>
      </c>
      <c r="P54" s="79">
        <f t="shared" si="2"/>
        <v>0</v>
      </c>
      <c r="Q54" s="108"/>
      <c r="R54" s="108"/>
      <c r="S54" s="111"/>
      <c r="T54" s="95"/>
    </row>
    <row r="55" spans="1:20" s="81" customFormat="1" ht="16.5" thickTop="1" thickBot="1">
      <c r="A55" s="96" t="s">
        <v>467</v>
      </c>
      <c r="B55" s="97">
        <f>SUM(B24:B54)</f>
        <v>373</v>
      </c>
      <c r="C55" s="97">
        <f t="shared" ref="C55:P55" si="3">SUM(C24:C54)</f>
        <v>5</v>
      </c>
      <c r="D55" s="97">
        <f t="shared" si="3"/>
        <v>197</v>
      </c>
      <c r="E55" s="97">
        <f t="shared" si="3"/>
        <v>0</v>
      </c>
      <c r="F55" s="97">
        <f t="shared" si="3"/>
        <v>25</v>
      </c>
      <c r="G55" s="97">
        <f t="shared" si="3"/>
        <v>0</v>
      </c>
      <c r="H55" s="97">
        <f t="shared" si="3"/>
        <v>17</v>
      </c>
      <c r="I55" s="97">
        <f t="shared" si="3"/>
        <v>0</v>
      </c>
      <c r="J55" s="97">
        <f t="shared" si="3"/>
        <v>18</v>
      </c>
      <c r="K55" s="97">
        <f t="shared" si="3"/>
        <v>0</v>
      </c>
      <c r="L55" s="97">
        <f t="shared" si="3"/>
        <v>760</v>
      </c>
      <c r="M55" s="97">
        <f t="shared" si="3"/>
        <v>25</v>
      </c>
      <c r="N55" s="97">
        <f>SUM(N24:N54)</f>
        <v>635</v>
      </c>
      <c r="O55" s="97">
        <f>SUM(O24:O54)</f>
        <v>714</v>
      </c>
      <c r="P55" s="97">
        <f t="shared" si="3"/>
        <v>1420</v>
      </c>
      <c r="Q55" s="97">
        <f>SUM(Q24:Q54)</f>
        <v>0</v>
      </c>
      <c r="R55" s="97">
        <f>SUM(R24:R54)</f>
        <v>0</v>
      </c>
      <c r="S55" s="97">
        <f>SUM(S24:S54)</f>
        <v>0</v>
      </c>
    </row>
    <row r="56" spans="1:20" s="81" customFormat="1" ht="15.75" thickTop="1">
      <c r="A56" s="91">
        <v>45778</v>
      </c>
      <c r="B56" s="79">
        <v>0</v>
      </c>
      <c r="C56" s="79">
        <v>0</v>
      </c>
      <c r="D56" s="79">
        <v>0</v>
      </c>
      <c r="E56" s="79">
        <v>0</v>
      </c>
      <c r="F56" s="79">
        <v>0</v>
      </c>
      <c r="G56" s="79">
        <v>0</v>
      </c>
      <c r="H56" s="79">
        <v>0</v>
      </c>
      <c r="I56" s="79">
        <v>0</v>
      </c>
      <c r="J56" s="79">
        <v>0</v>
      </c>
      <c r="K56" s="79">
        <v>0</v>
      </c>
      <c r="L56" s="153">
        <v>0</v>
      </c>
      <c r="M56" s="153">
        <v>0</v>
      </c>
      <c r="N56" s="100">
        <f t="shared" ref="N56:N58" si="4">SUM(B56:K56)</f>
        <v>0</v>
      </c>
      <c r="O56" s="100">
        <v>0</v>
      </c>
      <c r="P56" s="79">
        <f t="shared" ref="P56:P58" si="5">SUM(B56:M56)</f>
        <v>0</v>
      </c>
      <c r="Q56" s="105"/>
      <c r="R56" s="105"/>
      <c r="S56" s="105"/>
    </row>
    <row r="57" spans="1:20" s="81" customFormat="1">
      <c r="A57" s="92">
        <v>45779</v>
      </c>
      <c r="B57" s="79">
        <v>0</v>
      </c>
      <c r="C57" s="79">
        <v>0</v>
      </c>
      <c r="D57" s="79">
        <v>0</v>
      </c>
      <c r="E57" s="79">
        <v>0</v>
      </c>
      <c r="F57" s="79">
        <v>0</v>
      </c>
      <c r="G57" s="79">
        <v>0</v>
      </c>
      <c r="H57" s="79">
        <v>0</v>
      </c>
      <c r="I57" s="79">
        <v>0</v>
      </c>
      <c r="J57" s="79">
        <v>0</v>
      </c>
      <c r="K57" s="79">
        <v>0</v>
      </c>
      <c r="L57" s="153"/>
      <c r="M57" s="153"/>
      <c r="N57" s="100">
        <f t="shared" si="4"/>
        <v>0</v>
      </c>
      <c r="O57" s="100">
        <f t="shared" ref="O57:O58" si="6">+L57+M57</f>
        <v>0</v>
      </c>
      <c r="P57" s="79">
        <f t="shared" si="5"/>
        <v>0</v>
      </c>
      <c r="Q57" s="105"/>
      <c r="R57" s="105"/>
      <c r="S57" s="105"/>
    </row>
    <row r="58" spans="1:20" s="81" customFormat="1">
      <c r="A58" s="92">
        <v>45780</v>
      </c>
      <c r="B58" s="80">
        <v>0</v>
      </c>
      <c r="C58" s="80">
        <v>0</v>
      </c>
      <c r="D58" s="80">
        <v>0</v>
      </c>
      <c r="E58" s="80">
        <v>0</v>
      </c>
      <c r="F58" s="80">
        <v>0</v>
      </c>
      <c r="G58" s="80">
        <v>0</v>
      </c>
      <c r="H58" s="80">
        <v>0</v>
      </c>
      <c r="I58" s="80">
        <v>0</v>
      </c>
      <c r="J58" s="80">
        <v>0</v>
      </c>
      <c r="K58" s="80">
        <v>0</v>
      </c>
      <c r="L58" s="153">
        <v>0</v>
      </c>
      <c r="M58" s="153">
        <v>0</v>
      </c>
      <c r="N58" s="100">
        <f t="shared" si="4"/>
        <v>0</v>
      </c>
      <c r="O58" s="100">
        <f t="shared" si="6"/>
        <v>0</v>
      </c>
      <c r="P58" s="80">
        <f t="shared" si="5"/>
        <v>0</v>
      </c>
      <c r="Q58" s="105"/>
      <c r="R58" s="105"/>
      <c r="S58" s="105"/>
    </row>
    <row r="59" spans="1:20" s="81" customFormat="1">
      <c r="A59" s="92">
        <v>45781</v>
      </c>
      <c r="B59" s="79">
        <v>0</v>
      </c>
      <c r="C59" s="79">
        <v>0</v>
      </c>
      <c r="D59" s="79">
        <v>0</v>
      </c>
      <c r="E59" s="79">
        <v>0</v>
      </c>
      <c r="F59" s="79">
        <v>0</v>
      </c>
      <c r="G59" s="79">
        <v>0</v>
      </c>
      <c r="H59" s="79">
        <v>0</v>
      </c>
      <c r="I59" s="79">
        <v>0</v>
      </c>
      <c r="J59" s="79">
        <v>0</v>
      </c>
      <c r="K59" s="79">
        <v>0</v>
      </c>
      <c r="L59" s="79">
        <v>0</v>
      </c>
      <c r="M59" s="79">
        <v>0</v>
      </c>
      <c r="N59" s="79">
        <v>0</v>
      </c>
      <c r="O59" s="79">
        <v>0</v>
      </c>
      <c r="P59" s="79">
        <v>0</v>
      </c>
      <c r="Q59" s="105"/>
      <c r="R59" s="105"/>
      <c r="S59" s="105"/>
    </row>
    <row r="60" spans="1:20" s="81" customFormat="1">
      <c r="A60" s="92">
        <v>45782</v>
      </c>
      <c r="B60" s="79">
        <v>0</v>
      </c>
      <c r="C60" s="79">
        <v>0</v>
      </c>
      <c r="D60" s="79">
        <v>0</v>
      </c>
      <c r="E60" s="79">
        <v>0</v>
      </c>
      <c r="F60" s="79">
        <v>0</v>
      </c>
      <c r="G60" s="79">
        <v>0</v>
      </c>
      <c r="H60" s="79">
        <v>0</v>
      </c>
      <c r="I60" s="79">
        <v>0</v>
      </c>
      <c r="J60" s="79">
        <v>0</v>
      </c>
      <c r="K60" s="79">
        <v>0</v>
      </c>
      <c r="L60" s="79">
        <v>0</v>
      </c>
      <c r="M60" s="79">
        <v>0</v>
      </c>
      <c r="N60" s="79">
        <v>0</v>
      </c>
      <c r="O60" s="79">
        <v>0</v>
      </c>
      <c r="P60" s="79">
        <v>0</v>
      </c>
      <c r="Q60" s="105"/>
      <c r="R60" s="105"/>
      <c r="S60" s="105"/>
    </row>
    <row r="61" spans="1:20" s="81" customFormat="1">
      <c r="A61" s="92">
        <v>45783</v>
      </c>
      <c r="B61" s="79">
        <v>0</v>
      </c>
      <c r="C61" s="79">
        <v>0</v>
      </c>
      <c r="D61" s="79">
        <v>0</v>
      </c>
      <c r="E61" s="79">
        <v>0</v>
      </c>
      <c r="F61" s="79">
        <v>0</v>
      </c>
      <c r="G61" s="79">
        <v>0</v>
      </c>
      <c r="H61" s="79">
        <v>0</v>
      </c>
      <c r="I61" s="79">
        <v>0</v>
      </c>
      <c r="J61" s="79">
        <v>0</v>
      </c>
      <c r="K61" s="79">
        <v>0</v>
      </c>
      <c r="L61" s="79">
        <v>0</v>
      </c>
      <c r="M61" s="79">
        <v>0</v>
      </c>
      <c r="N61" s="79">
        <v>0</v>
      </c>
      <c r="O61" s="79">
        <v>0</v>
      </c>
      <c r="P61" s="79">
        <v>0</v>
      </c>
      <c r="Q61" s="105"/>
      <c r="R61" s="105"/>
      <c r="S61" s="105"/>
    </row>
    <row r="62" spans="1:20" s="81" customFormat="1">
      <c r="A62" s="92">
        <v>45784</v>
      </c>
      <c r="B62" s="79">
        <v>0</v>
      </c>
      <c r="C62" s="79">
        <v>0</v>
      </c>
      <c r="D62" s="79">
        <v>0</v>
      </c>
      <c r="E62" s="79">
        <v>0</v>
      </c>
      <c r="F62" s="79">
        <v>0</v>
      </c>
      <c r="G62" s="79">
        <v>0</v>
      </c>
      <c r="H62" s="79">
        <v>0</v>
      </c>
      <c r="I62" s="79">
        <v>0</v>
      </c>
      <c r="J62" s="79">
        <v>0</v>
      </c>
      <c r="K62" s="79">
        <v>0</v>
      </c>
      <c r="L62" s="79">
        <v>0</v>
      </c>
      <c r="M62" s="79">
        <v>0</v>
      </c>
      <c r="N62" s="79">
        <v>0</v>
      </c>
      <c r="O62" s="79">
        <v>0</v>
      </c>
      <c r="P62" s="79">
        <v>0</v>
      </c>
      <c r="Q62" s="105"/>
      <c r="R62" s="105"/>
      <c r="S62" s="105"/>
    </row>
    <row r="63" spans="1:20" s="81" customFormat="1">
      <c r="A63" s="92">
        <v>45785</v>
      </c>
      <c r="B63" s="79">
        <v>0</v>
      </c>
      <c r="C63" s="79">
        <v>0</v>
      </c>
      <c r="D63" s="79">
        <v>0</v>
      </c>
      <c r="E63" s="79">
        <v>0</v>
      </c>
      <c r="F63" s="79">
        <v>0</v>
      </c>
      <c r="G63" s="79">
        <v>0</v>
      </c>
      <c r="H63" s="79">
        <v>0</v>
      </c>
      <c r="I63" s="79">
        <v>0</v>
      </c>
      <c r="J63" s="79">
        <v>0</v>
      </c>
      <c r="K63" s="79">
        <v>0</v>
      </c>
      <c r="L63" s="79">
        <v>234</v>
      </c>
      <c r="M63" s="79">
        <v>0</v>
      </c>
      <c r="N63" s="79">
        <v>0</v>
      </c>
      <c r="O63" s="79">
        <v>0</v>
      </c>
      <c r="P63" s="79">
        <v>234</v>
      </c>
      <c r="Q63" s="105"/>
      <c r="R63" s="105"/>
      <c r="S63" s="105"/>
    </row>
    <row r="64" spans="1:20" s="81" customFormat="1">
      <c r="A64" s="92">
        <v>45786</v>
      </c>
      <c r="B64" s="79">
        <v>7</v>
      </c>
      <c r="C64" s="79">
        <v>0</v>
      </c>
      <c r="D64" s="79">
        <v>4</v>
      </c>
      <c r="E64" s="79">
        <v>0</v>
      </c>
      <c r="F64" s="79">
        <v>0</v>
      </c>
      <c r="G64" s="79">
        <v>0</v>
      </c>
      <c r="H64" s="79">
        <v>0</v>
      </c>
      <c r="I64" s="79">
        <v>0</v>
      </c>
      <c r="J64" s="79">
        <v>0</v>
      </c>
      <c r="K64" s="79">
        <v>0</v>
      </c>
      <c r="L64" s="79">
        <v>0</v>
      </c>
      <c r="M64" s="79">
        <v>0</v>
      </c>
      <c r="N64" s="79">
        <v>0</v>
      </c>
      <c r="O64" s="79">
        <v>0</v>
      </c>
      <c r="P64" s="79">
        <v>369</v>
      </c>
      <c r="Q64" s="105"/>
      <c r="R64" s="105"/>
      <c r="S64" s="105"/>
    </row>
    <row r="65" spans="1:19" s="81" customFormat="1">
      <c r="A65" s="92">
        <v>45787</v>
      </c>
      <c r="B65" s="79">
        <v>8</v>
      </c>
      <c r="C65" s="79">
        <v>0</v>
      </c>
      <c r="D65" s="79">
        <v>2</v>
      </c>
      <c r="E65" s="79">
        <v>0</v>
      </c>
      <c r="F65" s="79">
        <v>0</v>
      </c>
      <c r="G65" s="79">
        <v>0</v>
      </c>
      <c r="H65" s="79">
        <v>1</v>
      </c>
      <c r="I65" s="79">
        <v>0</v>
      </c>
      <c r="J65" s="79">
        <v>0</v>
      </c>
      <c r="K65" s="79">
        <v>0</v>
      </c>
      <c r="L65" s="79">
        <v>0</v>
      </c>
      <c r="M65" s="79">
        <v>0</v>
      </c>
      <c r="N65" s="79">
        <v>0</v>
      </c>
      <c r="O65" s="79">
        <v>12</v>
      </c>
      <c r="P65" s="79">
        <v>23</v>
      </c>
      <c r="Q65" s="105"/>
      <c r="R65" s="105"/>
      <c r="S65" s="105"/>
    </row>
    <row r="66" spans="1:19" s="81" customFormat="1">
      <c r="A66" s="92">
        <v>45788</v>
      </c>
      <c r="B66" s="79">
        <v>0</v>
      </c>
      <c r="C66" s="79">
        <v>0</v>
      </c>
      <c r="D66" s="79">
        <v>0</v>
      </c>
      <c r="E66" s="79">
        <v>0</v>
      </c>
      <c r="F66" s="79">
        <v>0</v>
      </c>
      <c r="G66" s="79">
        <v>0</v>
      </c>
      <c r="H66" s="79">
        <v>0</v>
      </c>
      <c r="I66" s="79">
        <v>0</v>
      </c>
      <c r="J66" s="79">
        <v>0</v>
      </c>
      <c r="K66" s="79">
        <v>0</v>
      </c>
      <c r="L66" s="79">
        <v>49</v>
      </c>
      <c r="M66" s="79">
        <v>9</v>
      </c>
      <c r="N66" s="79">
        <v>0</v>
      </c>
      <c r="O66" s="79">
        <v>0</v>
      </c>
      <c r="P66" s="79">
        <v>58</v>
      </c>
      <c r="Q66" s="105"/>
      <c r="R66" s="105"/>
      <c r="S66" s="105"/>
    </row>
    <row r="67" spans="1:19" s="81" customFormat="1">
      <c r="A67" s="92">
        <v>45789</v>
      </c>
      <c r="B67" s="157">
        <v>0</v>
      </c>
      <c r="C67" s="157">
        <v>0</v>
      </c>
      <c r="D67" s="157">
        <v>0</v>
      </c>
      <c r="E67" s="157">
        <v>0</v>
      </c>
      <c r="F67" s="157">
        <v>0</v>
      </c>
      <c r="G67" s="157">
        <v>0</v>
      </c>
      <c r="H67" s="157">
        <v>0</v>
      </c>
      <c r="I67" s="157">
        <v>0</v>
      </c>
      <c r="J67" s="157">
        <v>0</v>
      </c>
      <c r="K67" s="157">
        <v>0</v>
      </c>
      <c r="L67" s="157">
        <v>0</v>
      </c>
      <c r="M67" s="157">
        <v>0</v>
      </c>
      <c r="N67" s="157">
        <v>0</v>
      </c>
      <c r="O67" s="157">
        <v>0</v>
      </c>
      <c r="P67" s="157">
        <v>0</v>
      </c>
      <c r="Q67" s="105"/>
      <c r="R67" s="105"/>
      <c r="S67" s="105"/>
    </row>
    <row r="68" spans="1:19" s="81" customFormat="1">
      <c r="A68" s="92">
        <v>45790</v>
      </c>
      <c r="B68" s="79">
        <v>7</v>
      </c>
      <c r="C68" s="79">
        <v>0</v>
      </c>
      <c r="D68" s="79">
        <v>6</v>
      </c>
      <c r="E68" s="79">
        <v>0</v>
      </c>
      <c r="F68" s="79">
        <v>4</v>
      </c>
      <c r="G68" s="79">
        <v>0</v>
      </c>
      <c r="H68" s="79">
        <v>0</v>
      </c>
      <c r="I68" s="79">
        <v>0</v>
      </c>
      <c r="J68" s="79">
        <v>51</v>
      </c>
      <c r="K68" s="79">
        <v>0</v>
      </c>
      <c r="L68" s="153">
        <v>0</v>
      </c>
      <c r="M68" s="153">
        <v>0</v>
      </c>
      <c r="N68" s="100">
        <v>68</v>
      </c>
      <c r="O68" s="100">
        <v>13</v>
      </c>
      <c r="P68" s="79">
        <v>81</v>
      </c>
      <c r="Q68" s="105"/>
      <c r="R68" s="105"/>
      <c r="S68" s="105"/>
    </row>
    <row r="69" spans="1:19" s="81" customFormat="1">
      <c r="A69" s="92">
        <v>45791</v>
      </c>
      <c r="B69" s="79">
        <v>1</v>
      </c>
      <c r="C69" s="79">
        <v>0</v>
      </c>
      <c r="D69" s="79">
        <v>10</v>
      </c>
      <c r="E69" s="79">
        <v>0</v>
      </c>
      <c r="F69" s="79">
        <v>2</v>
      </c>
      <c r="G69" s="79">
        <v>0</v>
      </c>
      <c r="H69" s="79">
        <v>2</v>
      </c>
      <c r="I69" s="79">
        <v>0</v>
      </c>
      <c r="J69" s="79">
        <v>0</v>
      </c>
      <c r="K69" s="79">
        <v>0</v>
      </c>
      <c r="L69" s="153">
        <v>8</v>
      </c>
      <c r="M69" s="153"/>
      <c r="N69" s="100">
        <f t="shared" ref="N69:N86" si="7">SUM(B69:K69)</f>
        <v>15</v>
      </c>
      <c r="O69" s="100">
        <v>8</v>
      </c>
      <c r="P69" s="79">
        <f t="shared" ref="P69:P86" si="8">SUM(B69:M69)</f>
        <v>23</v>
      </c>
      <c r="Q69" s="105"/>
      <c r="R69" s="105"/>
      <c r="S69" s="105"/>
    </row>
    <row r="70" spans="1:19" s="81" customFormat="1">
      <c r="A70" s="92">
        <v>45792</v>
      </c>
      <c r="B70" s="79">
        <v>0</v>
      </c>
      <c r="C70" s="79">
        <v>0</v>
      </c>
      <c r="D70" s="79">
        <v>0</v>
      </c>
      <c r="E70" s="79">
        <v>0</v>
      </c>
      <c r="F70" s="79">
        <v>0</v>
      </c>
      <c r="G70" s="79">
        <v>0</v>
      </c>
      <c r="H70" s="79">
        <v>0</v>
      </c>
      <c r="I70" s="79">
        <v>0</v>
      </c>
      <c r="J70" s="79">
        <v>0</v>
      </c>
      <c r="K70" s="79">
        <v>0</v>
      </c>
      <c r="L70" s="153">
        <v>219</v>
      </c>
      <c r="M70" s="153">
        <v>42</v>
      </c>
      <c r="N70" s="100">
        <f t="shared" si="7"/>
        <v>0</v>
      </c>
      <c r="O70" s="100">
        <f t="shared" ref="O70:O86" si="9">+L70+M70</f>
        <v>261</v>
      </c>
      <c r="P70" s="79">
        <f t="shared" si="8"/>
        <v>261</v>
      </c>
      <c r="Q70" s="105"/>
      <c r="R70" s="105"/>
      <c r="S70" s="105"/>
    </row>
    <row r="71" spans="1:19" s="81" customFormat="1">
      <c r="A71" s="92">
        <v>45793</v>
      </c>
      <c r="B71" s="79">
        <v>0</v>
      </c>
      <c r="C71" s="79">
        <v>0</v>
      </c>
      <c r="D71" s="79">
        <v>0</v>
      </c>
      <c r="E71" s="79">
        <v>0</v>
      </c>
      <c r="F71" s="79">
        <v>0</v>
      </c>
      <c r="G71" s="79">
        <v>0</v>
      </c>
      <c r="H71" s="79">
        <v>0</v>
      </c>
      <c r="I71" s="79">
        <v>0</v>
      </c>
      <c r="J71" s="79">
        <v>0</v>
      </c>
      <c r="K71" s="79">
        <v>0</v>
      </c>
      <c r="L71" s="153">
        <v>261</v>
      </c>
      <c r="M71" s="153">
        <v>97</v>
      </c>
      <c r="N71" s="100">
        <f t="shared" si="7"/>
        <v>0</v>
      </c>
      <c r="O71" s="100">
        <f t="shared" si="9"/>
        <v>358</v>
      </c>
      <c r="P71" s="79">
        <f t="shared" si="8"/>
        <v>358</v>
      </c>
      <c r="Q71" s="105"/>
      <c r="R71" s="105"/>
      <c r="S71" s="105"/>
    </row>
    <row r="72" spans="1:19" s="81" customFormat="1">
      <c r="A72" s="92">
        <v>45794</v>
      </c>
      <c r="B72" s="79">
        <v>0</v>
      </c>
      <c r="C72" s="79">
        <v>0</v>
      </c>
      <c r="D72" s="79">
        <v>0</v>
      </c>
      <c r="E72" s="79">
        <v>0</v>
      </c>
      <c r="F72" s="79">
        <v>0</v>
      </c>
      <c r="G72" s="79">
        <v>0</v>
      </c>
      <c r="H72" s="79">
        <v>0</v>
      </c>
      <c r="I72" s="79">
        <v>0</v>
      </c>
      <c r="J72" s="79">
        <v>0</v>
      </c>
      <c r="K72" s="79">
        <v>0</v>
      </c>
      <c r="L72" s="153">
        <v>536</v>
      </c>
      <c r="M72" s="153">
        <v>141</v>
      </c>
      <c r="N72" s="100">
        <f t="shared" si="7"/>
        <v>0</v>
      </c>
      <c r="O72" s="100">
        <f t="shared" si="9"/>
        <v>677</v>
      </c>
      <c r="P72" s="79">
        <f t="shared" si="8"/>
        <v>677</v>
      </c>
      <c r="Q72" s="112"/>
      <c r="R72" s="112"/>
      <c r="S72" s="112"/>
    </row>
    <row r="73" spans="1:19" s="81" customFormat="1">
      <c r="A73" s="92">
        <v>45795</v>
      </c>
      <c r="B73" s="79">
        <v>0</v>
      </c>
      <c r="C73" s="79">
        <v>0</v>
      </c>
      <c r="D73" s="79">
        <v>0</v>
      </c>
      <c r="E73" s="79">
        <v>0</v>
      </c>
      <c r="F73" s="79">
        <v>0</v>
      </c>
      <c r="G73" s="79">
        <v>0</v>
      </c>
      <c r="H73" s="79">
        <v>0</v>
      </c>
      <c r="I73" s="79">
        <v>0</v>
      </c>
      <c r="J73" s="79">
        <v>0</v>
      </c>
      <c r="K73" s="79">
        <v>0</v>
      </c>
      <c r="L73" s="153">
        <v>691</v>
      </c>
      <c r="M73" s="153">
        <v>231</v>
      </c>
      <c r="N73" s="100">
        <f t="shared" si="7"/>
        <v>0</v>
      </c>
      <c r="O73" s="100">
        <f t="shared" si="9"/>
        <v>922</v>
      </c>
      <c r="P73" s="79">
        <f t="shared" si="8"/>
        <v>922</v>
      </c>
      <c r="Q73" s="105"/>
      <c r="R73" s="105"/>
      <c r="S73" s="105"/>
    </row>
    <row r="74" spans="1:19" s="81" customFormat="1">
      <c r="A74" s="92">
        <v>45796</v>
      </c>
      <c r="B74" s="157">
        <v>0</v>
      </c>
      <c r="C74" s="157">
        <v>0</v>
      </c>
      <c r="D74" s="157">
        <v>0</v>
      </c>
      <c r="E74" s="157">
        <v>0</v>
      </c>
      <c r="F74" s="157">
        <v>0</v>
      </c>
      <c r="G74" s="157">
        <v>0</v>
      </c>
      <c r="H74" s="157">
        <v>0</v>
      </c>
      <c r="I74" s="157">
        <v>0</v>
      </c>
      <c r="J74" s="157">
        <v>0</v>
      </c>
      <c r="K74" s="157">
        <v>0</v>
      </c>
      <c r="L74" s="153">
        <v>0</v>
      </c>
      <c r="M74" s="153">
        <v>0</v>
      </c>
      <c r="N74" s="158">
        <f t="shared" si="7"/>
        <v>0</v>
      </c>
      <c r="O74" s="158">
        <f t="shared" si="9"/>
        <v>0</v>
      </c>
      <c r="P74" s="157">
        <f t="shared" si="8"/>
        <v>0</v>
      </c>
      <c r="Q74" s="105"/>
      <c r="R74" s="105"/>
      <c r="S74" s="105"/>
    </row>
    <row r="75" spans="1:19" s="81" customFormat="1">
      <c r="A75" s="92">
        <v>45797</v>
      </c>
      <c r="B75" s="79">
        <v>3</v>
      </c>
      <c r="C75" s="79">
        <v>0</v>
      </c>
      <c r="D75" s="79">
        <v>9</v>
      </c>
      <c r="E75" s="79">
        <v>0</v>
      </c>
      <c r="F75" s="79">
        <v>0</v>
      </c>
      <c r="G75" s="79">
        <v>0</v>
      </c>
      <c r="H75" s="79">
        <v>2</v>
      </c>
      <c r="I75" s="79">
        <v>0</v>
      </c>
      <c r="J75" s="79">
        <v>0</v>
      </c>
      <c r="K75" s="79">
        <v>0</v>
      </c>
      <c r="L75" s="153">
        <v>3</v>
      </c>
      <c r="M75" s="153">
        <v>20</v>
      </c>
      <c r="N75" s="100">
        <f t="shared" si="7"/>
        <v>14</v>
      </c>
      <c r="O75" s="100">
        <f t="shared" si="9"/>
        <v>23</v>
      </c>
      <c r="P75" s="79">
        <f t="shared" si="8"/>
        <v>37</v>
      </c>
      <c r="Q75" s="105"/>
      <c r="R75" s="105"/>
      <c r="S75" s="105"/>
    </row>
    <row r="76" spans="1:19" s="81" customFormat="1">
      <c r="A76" s="92">
        <v>45798</v>
      </c>
      <c r="B76" s="79">
        <v>13</v>
      </c>
      <c r="C76" s="79">
        <v>0</v>
      </c>
      <c r="D76" s="79">
        <v>2</v>
      </c>
      <c r="E76" s="79">
        <v>0</v>
      </c>
      <c r="F76" s="79">
        <v>1</v>
      </c>
      <c r="G76" s="79">
        <v>0</v>
      </c>
      <c r="H76" s="79">
        <v>0</v>
      </c>
      <c r="I76" s="79">
        <v>0</v>
      </c>
      <c r="J76" s="79">
        <v>1</v>
      </c>
      <c r="K76" s="79">
        <v>0</v>
      </c>
      <c r="L76" s="153">
        <v>14</v>
      </c>
      <c r="M76" s="153">
        <v>0</v>
      </c>
      <c r="N76" s="100">
        <f t="shared" si="7"/>
        <v>17</v>
      </c>
      <c r="O76" s="100">
        <f t="shared" si="9"/>
        <v>14</v>
      </c>
      <c r="P76" s="79">
        <f t="shared" si="8"/>
        <v>31</v>
      </c>
      <c r="Q76" s="105"/>
      <c r="R76" s="105"/>
      <c r="S76" s="105"/>
    </row>
    <row r="77" spans="1:19" s="81" customFormat="1">
      <c r="A77" s="92">
        <v>45799</v>
      </c>
      <c r="B77" s="79">
        <v>6</v>
      </c>
      <c r="C77" s="79">
        <v>0</v>
      </c>
      <c r="D77" s="79">
        <v>29</v>
      </c>
      <c r="E77" s="79">
        <v>0</v>
      </c>
      <c r="F77" s="79">
        <v>2</v>
      </c>
      <c r="G77" s="79">
        <v>0</v>
      </c>
      <c r="H77" s="79">
        <v>0</v>
      </c>
      <c r="I77" s="79">
        <v>0</v>
      </c>
      <c r="J77" s="79">
        <v>0</v>
      </c>
      <c r="K77" s="79">
        <v>0</v>
      </c>
      <c r="L77" s="153">
        <v>2</v>
      </c>
      <c r="M77" s="153">
        <v>0</v>
      </c>
      <c r="N77" s="100">
        <f t="shared" si="7"/>
        <v>37</v>
      </c>
      <c r="O77" s="100">
        <f t="shared" si="9"/>
        <v>2</v>
      </c>
      <c r="P77" s="79">
        <f t="shared" si="8"/>
        <v>39</v>
      </c>
      <c r="Q77" s="105"/>
      <c r="R77" s="105"/>
      <c r="S77" s="105"/>
    </row>
    <row r="78" spans="1:19" s="81" customFormat="1">
      <c r="A78" s="92">
        <v>45800</v>
      </c>
      <c r="B78" s="79">
        <v>6</v>
      </c>
      <c r="C78" s="79">
        <v>0</v>
      </c>
      <c r="D78" s="79">
        <v>7</v>
      </c>
      <c r="E78" s="79">
        <v>0</v>
      </c>
      <c r="F78" s="79">
        <v>1</v>
      </c>
      <c r="G78" s="79">
        <v>0</v>
      </c>
      <c r="H78" s="79">
        <v>3</v>
      </c>
      <c r="I78" s="79">
        <v>0</v>
      </c>
      <c r="J78" s="79">
        <v>6</v>
      </c>
      <c r="K78" s="79">
        <v>0</v>
      </c>
      <c r="L78" s="153">
        <v>8</v>
      </c>
      <c r="M78" s="153">
        <v>0</v>
      </c>
      <c r="N78" s="100">
        <f t="shared" si="7"/>
        <v>23</v>
      </c>
      <c r="O78" s="100">
        <f t="shared" si="9"/>
        <v>8</v>
      </c>
      <c r="P78" s="79">
        <f t="shared" si="8"/>
        <v>31</v>
      </c>
      <c r="Q78" s="105"/>
      <c r="R78" s="105"/>
      <c r="S78" s="105"/>
    </row>
    <row r="79" spans="1:19" s="81" customFormat="1">
      <c r="A79" s="92">
        <v>45801</v>
      </c>
      <c r="B79" s="79">
        <v>20</v>
      </c>
      <c r="C79" s="79">
        <v>0</v>
      </c>
      <c r="D79" s="79">
        <v>6</v>
      </c>
      <c r="E79" s="79">
        <v>0</v>
      </c>
      <c r="F79" s="79">
        <v>0</v>
      </c>
      <c r="G79" s="79">
        <v>0</v>
      </c>
      <c r="H79" s="79">
        <v>0</v>
      </c>
      <c r="I79" s="79">
        <v>0</v>
      </c>
      <c r="J79" s="79">
        <v>1</v>
      </c>
      <c r="K79" s="79">
        <v>0</v>
      </c>
      <c r="L79" s="153">
        <v>14</v>
      </c>
      <c r="M79" s="153">
        <v>0</v>
      </c>
      <c r="N79" s="100">
        <f t="shared" si="7"/>
        <v>27</v>
      </c>
      <c r="O79" s="100">
        <f t="shared" si="9"/>
        <v>14</v>
      </c>
      <c r="P79" s="79">
        <f t="shared" si="8"/>
        <v>41</v>
      </c>
      <c r="Q79" s="105"/>
      <c r="R79" s="105"/>
      <c r="S79" s="105"/>
    </row>
    <row r="80" spans="1:19" s="81" customFormat="1">
      <c r="A80" s="92">
        <v>45802</v>
      </c>
      <c r="B80" s="79">
        <v>0</v>
      </c>
      <c r="C80" s="79">
        <v>0</v>
      </c>
      <c r="D80" s="79">
        <v>0</v>
      </c>
      <c r="E80" s="79">
        <v>0</v>
      </c>
      <c r="F80" s="79">
        <v>0</v>
      </c>
      <c r="G80" s="79">
        <v>0</v>
      </c>
      <c r="H80" s="79">
        <v>0</v>
      </c>
      <c r="I80" s="79">
        <v>0</v>
      </c>
      <c r="J80" s="79">
        <v>0</v>
      </c>
      <c r="K80" s="79">
        <v>0</v>
      </c>
      <c r="L80" s="153">
        <v>63</v>
      </c>
      <c r="M80" s="153">
        <v>11</v>
      </c>
      <c r="N80" s="100">
        <f t="shared" si="7"/>
        <v>0</v>
      </c>
      <c r="O80" s="100">
        <f t="shared" si="9"/>
        <v>74</v>
      </c>
      <c r="P80" s="79">
        <f t="shared" si="8"/>
        <v>74</v>
      </c>
      <c r="Q80" s="105"/>
      <c r="R80" s="105"/>
      <c r="S80" s="105"/>
    </row>
    <row r="81" spans="1:19" s="81" customFormat="1">
      <c r="A81" s="92">
        <v>45803</v>
      </c>
      <c r="B81" s="157">
        <v>0</v>
      </c>
      <c r="C81" s="157">
        <v>0</v>
      </c>
      <c r="D81" s="157">
        <v>0</v>
      </c>
      <c r="E81" s="157">
        <v>0</v>
      </c>
      <c r="F81" s="157">
        <v>0</v>
      </c>
      <c r="G81" s="157">
        <v>0</v>
      </c>
      <c r="H81" s="157">
        <v>0</v>
      </c>
      <c r="I81" s="157">
        <v>0</v>
      </c>
      <c r="J81" s="157">
        <v>0</v>
      </c>
      <c r="K81" s="157">
        <v>0</v>
      </c>
      <c r="L81" s="157">
        <v>0</v>
      </c>
      <c r="M81" s="157">
        <v>0</v>
      </c>
      <c r="N81" s="158">
        <f t="shared" si="7"/>
        <v>0</v>
      </c>
      <c r="O81" s="158">
        <f t="shared" si="9"/>
        <v>0</v>
      </c>
      <c r="P81" s="157">
        <f t="shared" si="8"/>
        <v>0</v>
      </c>
      <c r="Q81" s="105"/>
      <c r="R81" s="105"/>
      <c r="S81" s="105"/>
    </row>
    <row r="82" spans="1:19" s="81" customFormat="1">
      <c r="A82" s="92">
        <v>45804</v>
      </c>
      <c r="B82" s="79">
        <v>8</v>
      </c>
      <c r="C82" s="79">
        <v>0</v>
      </c>
      <c r="D82" s="79">
        <v>4</v>
      </c>
      <c r="E82" s="79">
        <v>0</v>
      </c>
      <c r="F82" s="79">
        <v>14</v>
      </c>
      <c r="G82" s="79">
        <v>0</v>
      </c>
      <c r="H82" s="79">
        <v>2</v>
      </c>
      <c r="I82" s="79">
        <v>0</v>
      </c>
      <c r="J82" s="79">
        <v>0</v>
      </c>
      <c r="K82" s="79">
        <v>0</v>
      </c>
      <c r="L82" s="153">
        <v>41</v>
      </c>
      <c r="M82" s="153">
        <v>0</v>
      </c>
      <c r="N82" s="100">
        <f t="shared" si="7"/>
        <v>28</v>
      </c>
      <c r="O82" s="100">
        <f t="shared" si="9"/>
        <v>41</v>
      </c>
      <c r="P82" s="79">
        <f t="shared" si="8"/>
        <v>69</v>
      </c>
      <c r="Q82" s="105"/>
      <c r="R82" s="105"/>
      <c r="S82" s="105"/>
    </row>
    <row r="83" spans="1:19" s="81" customFormat="1">
      <c r="A83" s="92">
        <v>45805</v>
      </c>
      <c r="B83" s="153">
        <v>8</v>
      </c>
      <c r="C83" s="153">
        <v>0</v>
      </c>
      <c r="D83" s="153">
        <v>1</v>
      </c>
      <c r="E83" s="153">
        <v>0</v>
      </c>
      <c r="F83" s="153">
        <v>0</v>
      </c>
      <c r="G83" s="153">
        <v>0</v>
      </c>
      <c r="H83" s="153">
        <v>0</v>
      </c>
      <c r="I83" s="153">
        <v>0</v>
      </c>
      <c r="J83" s="153">
        <v>0</v>
      </c>
      <c r="K83" s="153">
        <v>0</v>
      </c>
      <c r="L83" s="153">
        <v>6</v>
      </c>
      <c r="M83" s="153">
        <v>0</v>
      </c>
      <c r="N83" s="156">
        <f t="shared" si="7"/>
        <v>9</v>
      </c>
      <c r="O83" s="156">
        <f t="shared" si="9"/>
        <v>6</v>
      </c>
      <c r="P83" s="153">
        <f t="shared" si="8"/>
        <v>15</v>
      </c>
      <c r="Q83" s="105"/>
      <c r="R83" s="105"/>
      <c r="S83" s="105"/>
    </row>
    <row r="84" spans="1:19" s="81" customFormat="1">
      <c r="A84" s="92">
        <v>45806</v>
      </c>
      <c r="B84" s="79">
        <v>3</v>
      </c>
      <c r="C84" s="79">
        <v>0</v>
      </c>
      <c r="D84" s="79">
        <v>8</v>
      </c>
      <c r="E84" s="79">
        <v>0</v>
      </c>
      <c r="F84" s="79">
        <v>0</v>
      </c>
      <c r="G84" s="79">
        <v>0</v>
      </c>
      <c r="H84" s="79">
        <v>1</v>
      </c>
      <c r="I84" s="79">
        <v>0</v>
      </c>
      <c r="J84" s="79">
        <v>0</v>
      </c>
      <c r="K84" s="79">
        <v>0</v>
      </c>
      <c r="L84" s="153">
        <v>14</v>
      </c>
      <c r="M84" s="153">
        <v>0</v>
      </c>
      <c r="N84" s="100">
        <f t="shared" si="7"/>
        <v>12</v>
      </c>
      <c r="O84" s="100">
        <f t="shared" si="9"/>
        <v>14</v>
      </c>
      <c r="P84" s="79">
        <f t="shared" si="8"/>
        <v>26</v>
      </c>
      <c r="Q84" s="105"/>
      <c r="R84" s="105"/>
      <c r="S84" s="105"/>
    </row>
    <row r="85" spans="1:19" s="81" customFormat="1">
      <c r="A85" s="92">
        <v>45807</v>
      </c>
      <c r="B85" s="79">
        <v>1</v>
      </c>
      <c r="C85" s="79">
        <v>0</v>
      </c>
      <c r="D85" s="79">
        <v>7</v>
      </c>
      <c r="E85" s="79">
        <v>0</v>
      </c>
      <c r="F85" s="79">
        <v>0</v>
      </c>
      <c r="G85" s="79">
        <v>0</v>
      </c>
      <c r="H85" s="79">
        <v>0</v>
      </c>
      <c r="I85" s="79">
        <v>0</v>
      </c>
      <c r="J85" s="79">
        <v>0</v>
      </c>
      <c r="K85" s="79">
        <v>0</v>
      </c>
      <c r="L85" s="153">
        <v>6</v>
      </c>
      <c r="M85" s="153">
        <v>0</v>
      </c>
      <c r="N85" s="100">
        <f t="shared" si="7"/>
        <v>8</v>
      </c>
      <c r="O85" s="100">
        <f t="shared" si="9"/>
        <v>6</v>
      </c>
      <c r="P85" s="79">
        <f t="shared" si="8"/>
        <v>14</v>
      </c>
      <c r="Q85" s="105"/>
      <c r="R85" s="105"/>
      <c r="S85" s="105"/>
    </row>
    <row r="86" spans="1:19" s="81" customFormat="1" ht="15.75" thickBot="1">
      <c r="A86" s="92">
        <v>45808</v>
      </c>
      <c r="B86" s="79">
        <v>0</v>
      </c>
      <c r="C86" s="79">
        <v>0</v>
      </c>
      <c r="D86" s="79">
        <v>0</v>
      </c>
      <c r="E86" s="79">
        <v>0</v>
      </c>
      <c r="F86" s="79">
        <v>0</v>
      </c>
      <c r="G86" s="79">
        <v>0</v>
      </c>
      <c r="H86" s="79">
        <v>0</v>
      </c>
      <c r="I86" s="79">
        <v>0</v>
      </c>
      <c r="J86" s="79">
        <v>0</v>
      </c>
      <c r="K86" s="79">
        <v>0</v>
      </c>
      <c r="L86" s="153">
        <v>101</v>
      </c>
      <c r="M86" s="153">
        <v>0</v>
      </c>
      <c r="N86" s="100">
        <f t="shared" si="7"/>
        <v>0</v>
      </c>
      <c r="O86" s="100">
        <f t="shared" si="9"/>
        <v>101</v>
      </c>
      <c r="P86" s="79">
        <f t="shared" si="8"/>
        <v>101</v>
      </c>
      <c r="Q86" s="108"/>
      <c r="R86" s="108"/>
      <c r="S86" s="108"/>
    </row>
    <row r="87" spans="1:19" s="81" customFormat="1" ht="16.5" thickTop="1" thickBot="1">
      <c r="A87" s="96" t="s">
        <v>468</v>
      </c>
      <c r="B87" s="97">
        <f t="shared" ref="B87:P87" si="10">SUM(B56:B86)</f>
        <v>91</v>
      </c>
      <c r="C87" s="97">
        <f t="shared" si="10"/>
        <v>0</v>
      </c>
      <c r="D87" s="97">
        <f t="shared" si="10"/>
        <v>95</v>
      </c>
      <c r="E87" s="97">
        <f t="shared" si="10"/>
        <v>0</v>
      </c>
      <c r="F87" s="97">
        <f t="shared" si="10"/>
        <v>24</v>
      </c>
      <c r="G87" s="97">
        <f t="shared" si="10"/>
        <v>0</v>
      </c>
      <c r="H87" s="97">
        <f t="shared" si="10"/>
        <v>11</v>
      </c>
      <c r="I87" s="97">
        <f t="shared" si="10"/>
        <v>0</v>
      </c>
      <c r="J87" s="97">
        <f t="shared" si="10"/>
        <v>59</v>
      </c>
      <c r="K87" s="97">
        <f t="shared" si="10"/>
        <v>0</v>
      </c>
      <c r="L87" s="97">
        <f t="shared" si="10"/>
        <v>2270</v>
      </c>
      <c r="M87" s="97">
        <f t="shared" si="10"/>
        <v>551</v>
      </c>
      <c r="N87" s="97">
        <f t="shared" si="10"/>
        <v>258</v>
      </c>
      <c r="O87" s="97">
        <f t="shared" si="10"/>
        <v>2554</v>
      </c>
      <c r="P87" s="97">
        <f t="shared" si="10"/>
        <v>3484</v>
      </c>
      <c r="Q87" s="110"/>
      <c r="R87" s="110"/>
      <c r="S87" s="110"/>
    </row>
    <row r="88" spans="1:19" s="81" customFormat="1" ht="15.75" thickTop="1">
      <c r="A88" s="91">
        <v>45809</v>
      </c>
      <c r="B88" s="79">
        <v>0</v>
      </c>
      <c r="C88" s="79">
        <v>0</v>
      </c>
      <c r="D88" s="79">
        <v>0</v>
      </c>
      <c r="E88" s="79">
        <v>0</v>
      </c>
      <c r="F88" s="79">
        <v>0</v>
      </c>
      <c r="G88" s="79">
        <v>0</v>
      </c>
      <c r="H88" s="79"/>
      <c r="I88" s="79">
        <v>0</v>
      </c>
      <c r="J88" s="79"/>
      <c r="K88" s="79">
        <v>0</v>
      </c>
      <c r="L88" s="153">
        <v>34</v>
      </c>
      <c r="M88" s="79">
        <v>6</v>
      </c>
      <c r="N88" s="100">
        <v>0</v>
      </c>
      <c r="O88" s="100">
        <f t="shared" ref="O88:O117" si="11">+L88+M88</f>
        <v>40</v>
      </c>
      <c r="P88" s="79">
        <v>40</v>
      </c>
      <c r="Q88" s="105"/>
      <c r="R88" s="105"/>
      <c r="S88" s="105"/>
    </row>
    <row r="89" spans="1:19" s="81" customFormat="1" ht="15.75" thickBot="1">
      <c r="A89" s="92">
        <v>45810</v>
      </c>
      <c r="B89" s="159">
        <v>0</v>
      </c>
      <c r="C89" s="159">
        <v>0</v>
      </c>
      <c r="D89" s="159">
        <v>0</v>
      </c>
      <c r="E89" s="159">
        <v>0</v>
      </c>
      <c r="F89" s="159">
        <v>0</v>
      </c>
      <c r="G89" s="159">
        <v>0</v>
      </c>
      <c r="H89" s="159">
        <v>0</v>
      </c>
      <c r="I89" s="159">
        <v>0</v>
      </c>
      <c r="J89" s="159">
        <v>0</v>
      </c>
      <c r="K89" s="159">
        <v>0</v>
      </c>
      <c r="L89" s="159">
        <v>0</v>
      </c>
      <c r="M89" s="159">
        <v>0</v>
      </c>
      <c r="N89" s="160">
        <f t="shared" ref="N89:N117" si="12">SUM(B89:K89)</f>
        <v>0</v>
      </c>
      <c r="O89" s="160">
        <f t="shared" si="11"/>
        <v>0</v>
      </c>
      <c r="P89" s="159">
        <f t="shared" ref="P89:P117" si="13">SUM(B89:M89)</f>
        <v>0</v>
      </c>
      <c r="Q89" s="105"/>
      <c r="R89" s="105"/>
      <c r="S89" s="106"/>
    </row>
    <row r="90" spans="1:19" s="81" customFormat="1" ht="15.75" thickTop="1">
      <c r="A90" s="91">
        <v>45811</v>
      </c>
      <c r="B90" s="153">
        <v>6</v>
      </c>
      <c r="C90" s="153">
        <v>0</v>
      </c>
      <c r="D90" s="153">
        <v>5</v>
      </c>
      <c r="E90" s="153">
        <v>0</v>
      </c>
      <c r="F90" s="153">
        <v>0</v>
      </c>
      <c r="G90" s="153">
        <v>0</v>
      </c>
      <c r="H90" s="153">
        <v>0</v>
      </c>
      <c r="I90" s="153">
        <v>0</v>
      </c>
      <c r="J90" s="153">
        <v>0</v>
      </c>
      <c r="K90" s="153">
        <v>0</v>
      </c>
      <c r="L90" s="153">
        <v>53</v>
      </c>
      <c r="M90" s="153">
        <v>0</v>
      </c>
      <c r="N90" s="100">
        <f t="shared" si="12"/>
        <v>11</v>
      </c>
      <c r="O90" s="100">
        <f t="shared" si="11"/>
        <v>53</v>
      </c>
      <c r="P90" s="80">
        <f t="shared" si="13"/>
        <v>64</v>
      </c>
      <c r="Q90" s="105" t="s">
        <v>469</v>
      </c>
      <c r="R90" s="105"/>
      <c r="S90" s="105"/>
    </row>
    <row r="91" spans="1:19" s="81" customFormat="1" ht="15.75" thickBot="1">
      <c r="A91" s="92">
        <v>45812</v>
      </c>
      <c r="B91" s="79">
        <v>6</v>
      </c>
      <c r="C91" s="79">
        <v>0</v>
      </c>
      <c r="D91" s="79">
        <v>3</v>
      </c>
      <c r="E91" s="79">
        <v>0</v>
      </c>
      <c r="F91" s="79">
        <v>0</v>
      </c>
      <c r="G91" s="79">
        <v>0</v>
      </c>
      <c r="H91" s="79">
        <v>0</v>
      </c>
      <c r="I91" s="79">
        <v>0</v>
      </c>
      <c r="J91" s="79">
        <v>0</v>
      </c>
      <c r="K91" s="79">
        <v>0</v>
      </c>
      <c r="L91" s="153">
        <v>51</v>
      </c>
      <c r="M91" s="79">
        <v>0</v>
      </c>
      <c r="N91" s="100">
        <f t="shared" si="12"/>
        <v>9</v>
      </c>
      <c r="O91" s="100">
        <f t="shared" si="11"/>
        <v>51</v>
      </c>
      <c r="P91" s="79">
        <f t="shared" si="13"/>
        <v>60</v>
      </c>
      <c r="Q91" s="105" t="s">
        <v>470</v>
      </c>
      <c r="R91" s="105"/>
      <c r="S91" s="106"/>
    </row>
    <row r="92" spans="1:19" s="81" customFormat="1" ht="15.75" thickTop="1">
      <c r="A92" s="91">
        <v>45813</v>
      </c>
      <c r="B92" s="79">
        <v>5</v>
      </c>
      <c r="C92" s="79">
        <v>0</v>
      </c>
      <c r="D92" s="79">
        <v>23</v>
      </c>
      <c r="E92" s="79">
        <v>0</v>
      </c>
      <c r="F92" s="79">
        <v>0</v>
      </c>
      <c r="G92" s="79">
        <v>0</v>
      </c>
      <c r="H92" s="79">
        <v>0</v>
      </c>
      <c r="I92" s="79">
        <v>0</v>
      </c>
      <c r="J92" s="79">
        <v>0</v>
      </c>
      <c r="K92" s="79">
        <v>0</v>
      </c>
      <c r="L92" s="153">
        <v>50</v>
      </c>
      <c r="M92" s="79">
        <v>0</v>
      </c>
      <c r="N92" s="100">
        <f t="shared" si="12"/>
        <v>28</v>
      </c>
      <c r="O92" s="100">
        <f t="shared" si="11"/>
        <v>50</v>
      </c>
      <c r="P92" s="79">
        <f t="shared" si="13"/>
        <v>78</v>
      </c>
      <c r="Q92" s="105" t="s">
        <v>471</v>
      </c>
      <c r="R92" s="105"/>
      <c r="S92" s="105"/>
    </row>
    <row r="93" spans="1:19" s="81" customFormat="1" ht="15.75" thickBot="1">
      <c r="A93" s="92">
        <v>45814</v>
      </c>
      <c r="B93" s="79">
        <v>5</v>
      </c>
      <c r="C93" s="79">
        <v>0</v>
      </c>
      <c r="D93" s="79">
        <v>15</v>
      </c>
      <c r="E93" s="79">
        <v>0</v>
      </c>
      <c r="F93" s="79">
        <v>1</v>
      </c>
      <c r="G93" s="79">
        <v>0</v>
      </c>
      <c r="H93" s="79">
        <v>0</v>
      </c>
      <c r="I93" s="79">
        <v>0</v>
      </c>
      <c r="J93" s="79">
        <v>2</v>
      </c>
      <c r="K93" s="79">
        <v>0</v>
      </c>
      <c r="L93" s="153">
        <v>30</v>
      </c>
      <c r="M93" s="79">
        <v>0</v>
      </c>
      <c r="N93" s="100">
        <v>0</v>
      </c>
      <c r="O93" s="100">
        <f t="shared" si="11"/>
        <v>30</v>
      </c>
      <c r="P93" s="79">
        <v>52</v>
      </c>
      <c r="Q93" s="105"/>
      <c r="R93" s="105"/>
      <c r="S93" s="106"/>
    </row>
    <row r="94" spans="1:19" s="81" customFormat="1" ht="15.75" thickTop="1">
      <c r="A94" s="91">
        <v>45815</v>
      </c>
      <c r="B94" s="79">
        <v>25</v>
      </c>
      <c r="C94" s="79">
        <v>0</v>
      </c>
      <c r="D94" s="79">
        <v>5</v>
      </c>
      <c r="E94" s="79">
        <v>0</v>
      </c>
      <c r="F94" s="79">
        <v>0</v>
      </c>
      <c r="G94" s="79">
        <v>0</v>
      </c>
      <c r="H94" s="79">
        <v>1</v>
      </c>
      <c r="I94" s="79">
        <v>0</v>
      </c>
      <c r="J94" s="79">
        <v>0</v>
      </c>
      <c r="K94" s="79">
        <v>0</v>
      </c>
      <c r="L94" s="153">
        <v>25</v>
      </c>
      <c r="M94" s="79">
        <v>0</v>
      </c>
      <c r="N94" s="100">
        <v>0</v>
      </c>
      <c r="O94" s="100">
        <f t="shared" si="11"/>
        <v>25</v>
      </c>
      <c r="P94" s="79">
        <v>53</v>
      </c>
      <c r="Q94" s="105"/>
      <c r="R94" s="105"/>
      <c r="S94" s="105"/>
    </row>
    <row r="95" spans="1:19" s="81" customFormat="1" ht="15.75" thickBot="1">
      <c r="A95" s="92">
        <v>45816</v>
      </c>
      <c r="B95" s="79">
        <v>0</v>
      </c>
      <c r="C95" s="79">
        <v>0</v>
      </c>
      <c r="D95" s="79">
        <v>0</v>
      </c>
      <c r="E95" s="79">
        <v>0</v>
      </c>
      <c r="F95" s="79">
        <v>0</v>
      </c>
      <c r="G95" s="79">
        <v>0</v>
      </c>
      <c r="H95" s="79">
        <v>0</v>
      </c>
      <c r="I95" s="79">
        <v>0</v>
      </c>
      <c r="J95" s="79">
        <v>0</v>
      </c>
      <c r="K95" s="79">
        <v>0</v>
      </c>
      <c r="L95" s="153">
        <v>55</v>
      </c>
      <c r="M95" s="79">
        <v>6</v>
      </c>
      <c r="N95" s="100">
        <v>0</v>
      </c>
      <c r="O95" s="100">
        <f t="shared" si="11"/>
        <v>61</v>
      </c>
      <c r="P95" s="79">
        <v>61</v>
      </c>
      <c r="Q95" s="105"/>
      <c r="R95" s="105"/>
      <c r="S95" s="106"/>
    </row>
    <row r="96" spans="1:19" s="81" customFormat="1" ht="15.75" thickTop="1">
      <c r="A96" s="91">
        <v>45817</v>
      </c>
      <c r="B96" s="161">
        <v>0</v>
      </c>
      <c r="C96" s="161">
        <v>0</v>
      </c>
      <c r="D96" s="161">
        <v>0</v>
      </c>
      <c r="E96" s="161">
        <v>0</v>
      </c>
      <c r="F96" s="161">
        <v>0</v>
      </c>
      <c r="G96" s="161">
        <v>0</v>
      </c>
      <c r="H96" s="161">
        <v>0</v>
      </c>
      <c r="I96" s="161">
        <v>0</v>
      </c>
      <c r="J96" s="161">
        <v>0</v>
      </c>
      <c r="K96" s="161">
        <v>0</v>
      </c>
      <c r="L96" s="161">
        <v>0</v>
      </c>
      <c r="M96" s="161">
        <v>0</v>
      </c>
      <c r="N96" s="162">
        <f t="shared" si="12"/>
        <v>0</v>
      </c>
      <c r="O96" s="162">
        <f t="shared" si="11"/>
        <v>0</v>
      </c>
      <c r="P96" s="161">
        <f t="shared" si="13"/>
        <v>0</v>
      </c>
      <c r="Q96" s="105"/>
      <c r="R96" s="105"/>
      <c r="S96" s="105"/>
    </row>
    <row r="97" spans="1:19" s="81" customFormat="1" ht="15.75" thickBot="1">
      <c r="A97" s="92">
        <v>45818</v>
      </c>
      <c r="B97" s="153">
        <v>2</v>
      </c>
      <c r="C97" s="153">
        <v>0</v>
      </c>
      <c r="D97" s="153">
        <v>4</v>
      </c>
      <c r="E97" s="153">
        <v>0</v>
      </c>
      <c r="F97" s="153">
        <v>0</v>
      </c>
      <c r="G97" s="153">
        <v>0</v>
      </c>
      <c r="H97" s="153">
        <v>2</v>
      </c>
      <c r="I97" s="153">
        <v>0</v>
      </c>
      <c r="J97" s="153">
        <v>1</v>
      </c>
      <c r="K97" s="153">
        <v>0</v>
      </c>
      <c r="L97" s="153">
        <v>6</v>
      </c>
      <c r="M97" s="153">
        <v>0</v>
      </c>
      <c r="N97" s="100">
        <f t="shared" si="12"/>
        <v>9</v>
      </c>
      <c r="O97" s="100">
        <f t="shared" si="11"/>
        <v>6</v>
      </c>
      <c r="P97" s="80">
        <f t="shared" si="13"/>
        <v>15</v>
      </c>
      <c r="Q97" s="105"/>
      <c r="R97" s="105"/>
      <c r="S97" s="106"/>
    </row>
    <row r="98" spans="1:19" s="81" customFormat="1" ht="15.75" thickTop="1">
      <c r="A98" s="91">
        <v>45819</v>
      </c>
      <c r="B98" s="79">
        <v>2</v>
      </c>
      <c r="C98" s="79">
        <v>0</v>
      </c>
      <c r="D98" s="79">
        <v>6</v>
      </c>
      <c r="E98" s="79">
        <v>0</v>
      </c>
      <c r="F98" s="79">
        <v>0</v>
      </c>
      <c r="G98" s="79">
        <v>0</v>
      </c>
      <c r="H98" s="79">
        <v>0</v>
      </c>
      <c r="I98" s="79">
        <v>0</v>
      </c>
      <c r="J98" s="79">
        <v>0</v>
      </c>
      <c r="K98" s="79">
        <v>0</v>
      </c>
      <c r="L98" s="153">
        <v>0</v>
      </c>
      <c r="M98" s="79">
        <v>0</v>
      </c>
      <c r="N98" s="100">
        <v>10</v>
      </c>
      <c r="O98" s="100">
        <f t="shared" si="11"/>
        <v>0</v>
      </c>
      <c r="P98" s="79">
        <v>18</v>
      </c>
      <c r="Q98" s="105"/>
      <c r="R98" s="105"/>
      <c r="S98" s="105"/>
    </row>
    <row r="99" spans="1:19" s="81" customFormat="1" ht="15.75" thickBot="1">
      <c r="A99" s="92">
        <v>45820</v>
      </c>
      <c r="B99" s="79">
        <v>6</v>
      </c>
      <c r="C99" s="79">
        <v>4</v>
      </c>
      <c r="D99" s="79">
        <v>0</v>
      </c>
      <c r="E99" s="79">
        <v>0</v>
      </c>
      <c r="F99" s="79">
        <v>10</v>
      </c>
      <c r="G99" s="79">
        <v>0</v>
      </c>
      <c r="H99" s="79">
        <v>2</v>
      </c>
      <c r="I99" s="79">
        <v>0</v>
      </c>
      <c r="J99" s="79">
        <v>124</v>
      </c>
      <c r="K99" s="79">
        <v>0</v>
      </c>
      <c r="L99" s="153">
        <v>18</v>
      </c>
      <c r="M99" s="79">
        <v>0</v>
      </c>
      <c r="N99" s="100">
        <f t="shared" si="12"/>
        <v>146</v>
      </c>
      <c r="O99" s="100">
        <f t="shared" si="11"/>
        <v>18</v>
      </c>
      <c r="P99" s="79">
        <f t="shared" si="13"/>
        <v>164</v>
      </c>
      <c r="Q99" s="105"/>
      <c r="R99" s="105"/>
      <c r="S99" s="106"/>
    </row>
    <row r="100" spans="1:19" s="81" customFormat="1" ht="15.75" thickTop="1">
      <c r="A100" s="91">
        <v>45821</v>
      </c>
      <c r="B100" s="79">
        <v>9</v>
      </c>
      <c r="C100" s="79">
        <v>0</v>
      </c>
      <c r="D100" s="79">
        <v>2</v>
      </c>
      <c r="E100" s="79">
        <v>0</v>
      </c>
      <c r="F100" s="79">
        <v>0</v>
      </c>
      <c r="G100" s="79">
        <v>0</v>
      </c>
      <c r="H100" s="79">
        <v>0</v>
      </c>
      <c r="I100" s="79">
        <v>0</v>
      </c>
      <c r="J100" s="79">
        <v>0</v>
      </c>
      <c r="K100" s="79">
        <v>0</v>
      </c>
      <c r="L100" s="153">
        <v>41</v>
      </c>
      <c r="M100" s="79">
        <v>0</v>
      </c>
      <c r="N100" s="100">
        <f t="shared" si="12"/>
        <v>11</v>
      </c>
      <c r="O100" s="100">
        <f t="shared" si="11"/>
        <v>41</v>
      </c>
      <c r="P100" s="79">
        <f t="shared" si="13"/>
        <v>52</v>
      </c>
      <c r="Q100" s="105"/>
      <c r="R100" s="105"/>
      <c r="S100" s="105"/>
    </row>
    <row r="101" spans="1:19" s="81" customFormat="1" ht="15.75" thickBot="1">
      <c r="A101" s="92">
        <v>45822</v>
      </c>
      <c r="B101" s="79">
        <v>22</v>
      </c>
      <c r="C101" s="79">
        <v>0</v>
      </c>
      <c r="D101" s="79">
        <v>12</v>
      </c>
      <c r="E101" s="79">
        <v>0</v>
      </c>
      <c r="F101" s="79">
        <v>0</v>
      </c>
      <c r="G101" s="79">
        <v>0</v>
      </c>
      <c r="H101" s="79">
        <v>4</v>
      </c>
      <c r="I101" s="79">
        <v>0</v>
      </c>
      <c r="J101" s="79">
        <v>0</v>
      </c>
      <c r="K101" s="79">
        <v>0</v>
      </c>
      <c r="L101" s="153">
        <v>14</v>
      </c>
      <c r="M101" s="79">
        <v>0</v>
      </c>
      <c r="N101" s="100">
        <v>0</v>
      </c>
      <c r="O101" s="100">
        <f t="shared" si="11"/>
        <v>14</v>
      </c>
      <c r="P101" s="79">
        <v>52</v>
      </c>
      <c r="Q101" s="105"/>
      <c r="R101" s="105"/>
      <c r="S101" s="106"/>
    </row>
    <row r="102" spans="1:19" s="81" customFormat="1" ht="15.75" thickTop="1">
      <c r="A102" s="91">
        <v>45823</v>
      </c>
      <c r="B102" s="79">
        <v>0</v>
      </c>
      <c r="C102" s="79">
        <v>0</v>
      </c>
      <c r="D102" s="79">
        <v>0</v>
      </c>
      <c r="E102" s="79">
        <v>0</v>
      </c>
      <c r="F102" s="79">
        <v>0</v>
      </c>
      <c r="G102" s="79">
        <v>0</v>
      </c>
      <c r="H102" s="79">
        <v>0</v>
      </c>
      <c r="I102" s="79">
        <v>0</v>
      </c>
      <c r="J102" s="79">
        <v>0</v>
      </c>
      <c r="K102" s="79">
        <v>0</v>
      </c>
      <c r="L102" s="79">
        <v>56</v>
      </c>
      <c r="M102" s="79">
        <v>16</v>
      </c>
      <c r="N102" s="100">
        <f t="shared" si="12"/>
        <v>0</v>
      </c>
      <c r="O102" s="100">
        <f t="shared" si="11"/>
        <v>72</v>
      </c>
      <c r="P102" s="79">
        <f t="shared" si="13"/>
        <v>72</v>
      </c>
      <c r="Q102" s="105"/>
      <c r="R102" s="105"/>
      <c r="S102" s="105"/>
    </row>
    <row r="103" spans="1:19" s="81" customFormat="1" ht="15.75" thickBot="1">
      <c r="A103" s="92">
        <v>45824</v>
      </c>
      <c r="B103" s="161">
        <v>0</v>
      </c>
      <c r="C103" s="161">
        <v>0</v>
      </c>
      <c r="D103" s="161">
        <v>0</v>
      </c>
      <c r="E103" s="161">
        <v>0</v>
      </c>
      <c r="F103" s="161">
        <v>0</v>
      </c>
      <c r="G103" s="161">
        <v>0</v>
      </c>
      <c r="H103" s="161">
        <v>0</v>
      </c>
      <c r="I103" s="161">
        <v>0</v>
      </c>
      <c r="J103" s="161">
        <v>0</v>
      </c>
      <c r="K103" s="161">
        <v>0</v>
      </c>
      <c r="L103" s="161">
        <v>0</v>
      </c>
      <c r="M103" s="161">
        <v>0</v>
      </c>
      <c r="N103" s="162">
        <f t="shared" si="12"/>
        <v>0</v>
      </c>
      <c r="O103" s="162">
        <f t="shared" si="11"/>
        <v>0</v>
      </c>
      <c r="P103" s="161">
        <f t="shared" si="13"/>
        <v>0</v>
      </c>
      <c r="Q103" s="112"/>
      <c r="R103" s="105"/>
      <c r="S103" s="106"/>
    </row>
    <row r="104" spans="1:19" s="81" customFormat="1" ht="15.75" thickTop="1">
      <c r="A104" s="91">
        <v>45825</v>
      </c>
      <c r="B104" s="153">
        <v>0</v>
      </c>
      <c r="C104" s="153">
        <v>0</v>
      </c>
      <c r="D104" s="153">
        <v>11</v>
      </c>
      <c r="E104" s="153">
        <v>0</v>
      </c>
      <c r="F104" s="153">
        <v>3</v>
      </c>
      <c r="G104" s="153">
        <v>0</v>
      </c>
      <c r="H104" s="153">
        <v>0</v>
      </c>
      <c r="I104" s="153">
        <v>0</v>
      </c>
      <c r="J104" s="153">
        <v>0</v>
      </c>
      <c r="K104" s="153">
        <v>0</v>
      </c>
      <c r="L104" s="153">
        <v>45</v>
      </c>
      <c r="M104" s="153">
        <v>0</v>
      </c>
      <c r="N104" s="100">
        <f t="shared" si="12"/>
        <v>14</v>
      </c>
      <c r="O104" s="100">
        <f t="shared" si="11"/>
        <v>45</v>
      </c>
      <c r="P104" s="80">
        <f t="shared" si="13"/>
        <v>59</v>
      </c>
      <c r="Q104" s="105"/>
      <c r="R104" s="105"/>
      <c r="S104" s="105"/>
    </row>
    <row r="105" spans="1:19" s="81" customFormat="1" ht="15.75" thickBot="1">
      <c r="A105" s="92">
        <v>45826</v>
      </c>
      <c r="B105" s="79">
        <v>0</v>
      </c>
      <c r="C105" s="79">
        <v>0</v>
      </c>
      <c r="D105" s="79">
        <v>13</v>
      </c>
      <c r="E105" s="79">
        <v>0</v>
      </c>
      <c r="F105" s="79">
        <v>0</v>
      </c>
      <c r="G105" s="79">
        <v>0</v>
      </c>
      <c r="H105" s="79">
        <v>2</v>
      </c>
      <c r="I105" s="79">
        <v>0</v>
      </c>
      <c r="J105" s="79">
        <v>2</v>
      </c>
      <c r="K105" s="79">
        <v>0</v>
      </c>
      <c r="L105" s="153">
        <v>29</v>
      </c>
      <c r="M105" s="79">
        <v>0</v>
      </c>
      <c r="N105" s="100">
        <v>0</v>
      </c>
      <c r="O105" s="100">
        <f t="shared" si="11"/>
        <v>29</v>
      </c>
      <c r="P105" s="79">
        <f t="shared" si="13"/>
        <v>46</v>
      </c>
      <c r="Q105" s="105"/>
      <c r="R105" s="105"/>
      <c r="S105" s="106"/>
    </row>
    <row r="106" spans="1:19" s="81" customFormat="1" ht="15.75" thickTop="1">
      <c r="A106" s="91">
        <v>45827</v>
      </c>
      <c r="B106" s="79">
        <v>0</v>
      </c>
      <c r="C106" s="79">
        <v>0</v>
      </c>
      <c r="D106" s="79">
        <v>9</v>
      </c>
      <c r="E106" s="79">
        <v>0</v>
      </c>
      <c r="F106" s="79">
        <v>0</v>
      </c>
      <c r="G106" s="79">
        <v>0</v>
      </c>
      <c r="H106" s="79">
        <v>0</v>
      </c>
      <c r="I106" s="79">
        <v>0</v>
      </c>
      <c r="J106" s="79">
        <v>1</v>
      </c>
      <c r="K106" s="79">
        <v>0</v>
      </c>
      <c r="L106" s="153">
        <v>149</v>
      </c>
      <c r="M106" s="79">
        <v>0</v>
      </c>
      <c r="N106" s="100">
        <v>0</v>
      </c>
      <c r="O106" s="100">
        <f t="shared" si="11"/>
        <v>149</v>
      </c>
      <c r="P106" s="79">
        <f t="shared" si="13"/>
        <v>159</v>
      </c>
      <c r="Q106" s="105"/>
      <c r="R106" s="105"/>
      <c r="S106" s="105"/>
    </row>
    <row r="107" spans="1:19" s="81" customFormat="1" ht="15.75" thickBot="1">
      <c r="A107" s="92">
        <v>45828</v>
      </c>
      <c r="B107" s="79">
        <v>10</v>
      </c>
      <c r="C107" s="79">
        <v>0</v>
      </c>
      <c r="D107" s="79">
        <v>4</v>
      </c>
      <c r="E107" s="79">
        <v>0</v>
      </c>
      <c r="F107" s="79">
        <v>1</v>
      </c>
      <c r="G107" s="79">
        <v>0</v>
      </c>
      <c r="H107" s="79">
        <v>2</v>
      </c>
      <c r="I107" s="79">
        <v>0</v>
      </c>
      <c r="J107" s="79">
        <v>1</v>
      </c>
      <c r="K107" s="79">
        <v>0</v>
      </c>
      <c r="L107" s="153">
        <v>12</v>
      </c>
      <c r="M107" s="79">
        <v>0</v>
      </c>
      <c r="N107" s="100">
        <v>0</v>
      </c>
      <c r="O107" s="100">
        <f t="shared" si="11"/>
        <v>12</v>
      </c>
      <c r="P107" s="79">
        <f t="shared" si="13"/>
        <v>30</v>
      </c>
      <c r="Q107" s="105"/>
      <c r="R107" s="105"/>
      <c r="S107" s="106"/>
    </row>
    <row r="108" spans="1:19" s="81" customFormat="1" ht="15.75" thickTop="1">
      <c r="A108" s="91">
        <v>45829</v>
      </c>
      <c r="B108" s="79">
        <v>18</v>
      </c>
      <c r="C108" s="79">
        <v>0</v>
      </c>
      <c r="D108" s="79">
        <v>4</v>
      </c>
      <c r="E108" s="79">
        <v>0</v>
      </c>
      <c r="F108" s="79">
        <v>0</v>
      </c>
      <c r="G108" s="79">
        <v>0</v>
      </c>
      <c r="H108" s="79">
        <v>0</v>
      </c>
      <c r="I108" s="79">
        <v>0</v>
      </c>
      <c r="J108" s="79">
        <v>2</v>
      </c>
      <c r="K108" s="79">
        <v>0</v>
      </c>
      <c r="L108" s="153">
        <v>19</v>
      </c>
      <c r="M108" s="79">
        <v>0</v>
      </c>
      <c r="N108" s="100">
        <v>0</v>
      </c>
      <c r="O108" s="100">
        <f t="shared" si="11"/>
        <v>19</v>
      </c>
      <c r="P108" s="79">
        <f t="shared" si="13"/>
        <v>43</v>
      </c>
      <c r="Q108" s="108"/>
      <c r="R108" s="108"/>
      <c r="S108" s="108"/>
    </row>
    <row r="109" spans="1:19" s="81" customFormat="1" ht="15.75" thickBot="1">
      <c r="A109" s="92">
        <v>45830</v>
      </c>
      <c r="B109" s="79">
        <v>0</v>
      </c>
      <c r="C109" s="79">
        <v>0</v>
      </c>
      <c r="D109" s="79">
        <v>0</v>
      </c>
      <c r="E109" s="79">
        <v>0</v>
      </c>
      <c r="F109" s="79">
        <v>0</v>
      </c>
      <c r="G109" s="79">
        <v>0</v>
      </c>
      <c r="H109" s="79">
        <v>0</v>
      </c>
      <c r="I109" s="79">
        <v>0</v>
      </c>
      <c r="J109" s="79">
        <v>0</v>
      </c>
      <c r="K109" s="79">
        <v>0</v>
      </c>
      <c r="L109" s="153">
        <v>29</v>
      </c>
      <c r="M109" s="79">
        <v>5</v>
      </c>
      <c r="N109" s="100">
        <v>0</v>
      </c>
      <c r="O109" s="100">
        <f t="shared" si="11"/>
        <v>34</v>
      </c>
      <c r="P109" s="79">
        <f t="shared" si="13"/>
        <v>34</v>
      </c>
      <c r="Q109" s="105"/>
      <c r="R109" s="105"/>
      <c r="S109" s="106"/>
    </row>
    <row r="110" spans="1:19" s="81" customFormat="1" ht="15.75" thickTop="1">
      <c r="A110" s="91">
        <v>45831</v>
      </c>
      <c r="B110" s="161">
        <v>0</v>
      </c>
      <c r="C110" s="161">
        <v>0</v>
      </c>
      <c r="D110" s="161">
        <v>0</v>
      </c>
      <c r="E110" s="161">
        <v>0</v>
      </c>
      <c r="F110" s="161">
        <v>0</v>
      </c>
      <c r="G110" s="161">
        <v>0</v>
      </c>
      <c r="H110" s="161">
        <v>0</v>
      </c>
      <c r="I110" s="161">
        <v>0</v>
      </c>
      <c r="J110" s="161">
        <v>0</v>
      </c>
      <c r="K110" s="161">
        <v>0</v>
      </c>
      <c r="L110" s="161">
        <v>0</v>
      </c>
      <c r="M110" s="161">
        <v>0</v>
      </c>
      <c r="N110" s="162">
        <f t="shared" si="12"/>
        <v>0</v>
      </c>
      <c r="O110" s="162">
        <f t="shared" si="11"/>
        <v>0</v>
      </c>
      <c r="P110" s="161">
        <f t="shared" si="13"/>
        <v>0</v>
      </c>
      <c r="Q110" s="105"/>
      <c r="R110" s="105"/>
      <c r="S110" s="105"/>
    </row>
    <row r="111" spans="1:19" s="81" customFormat="1" ht="15.75" thickBot="1">
      <c r="A111" s="92">
        <v>45832</v>
      </c>
      <c r="B111" s="153">
        <v>2</v>
      </c>
      <c r="C111" s="153"/>
      <c r="D111" s="153">
        <v>10</v>
      </c>
      <c r="E111" s="153">
        <v>0</v>
      </c>
      <c r="F111" s="153">
        <v>2</v>
      </c>
      <c r="G111" s="153">
        <v>0</v>
      </c>
      <c r="H111" s="153">
        <v>0</v>
      </c>
      <c r="I111" s="153">
        <v>0</v>
      </c>
      <c r="J111" s="153">
        <v>4</v>
      </c>
      <c r="K111" s="153">
        <v>0</v>
      </c>
      <c r="L111" s="153">
        <v>8</v>
      </c>
      <c r="M111" s="153">
        <v>0</v>
      </c>
      <c r="N111" s="156">
        <f t="shared" si="12"/>
        <v>18</v>
      </c>
      <c r="O111" s="156">
        <f t="shared" si="11"/>
        <v>8</v>
      </c>
      <c r="P111" s="153">
        <f t="shared" si="13"/>
        <v>26</v>
      </c>
      <c r="Q111" s="105"/>
      <c r="R111" s="105"/>
      <c r="S111" s="106"/>
    </row>
    <row r="112" spans="1:19" s="81" customFormat="1" ht="15.75" thickTop="1">
      <c r="A112" s="91">
        <v>45833</v>
      </c>
      <c r="B112" s="79">
        <v>9</v>
      </c>
      <c r="C112" s="79">
        <v>0</v>
      </c>
      <c r="D112" s="79">
        <v>13</v>
      </c>
      <c r="E112" s="79">
        <v>0</v>
      </c>
      <c r="F112" s="79">
        <v>0</v>
      </c>
      <c r="G112" s="79">
        <v>0</v>
      </c>
      <c r="H112" s="79">
        <v>1</v>
      </c>
      <c r="I112" s="79">
        <v>0</v>
      </c>
      <c r="J112" s="79">
        <v>0</v>
      </c>
      <c r="K112" s="79">
        <v>0</v>
      </c>
      <c r="L112" s="153">
        <v>14</v>
      </c>
      <c r="M112" s="79">
        <v>0</v>
      </c>
      <c r="N112" s="100">
        <f t="shared" si="12"/>
        <v>23</v>
      </c>
      <c r="O112" s="100">
        <f t="shared" si="11"/>
        <v>14</v>
      </c>
      <c r="P112" s="79">
        <f t="shared" si="13"/>
        <v>37</v>
      </c>
      <c r="Q112" s="105" t="s">
        <v>472</v>
      </c>
      <c r="R112" s="105"/>
      <c r="S112" s="105"/>
    </row>
    <row r="113" spans="1:19" s="81" customFormat="1" ht="15.75" thickBot="1">
      <c r="A113" s="92">
        <v>45834</v>
      </c>
      <c r="B113" s="79">
        <v>5</v>
      </c>
      <c r="C113" s="79">
        <v>0</v>
      </c>
      <c r="D113" s="79">
        <v>6</v>
      </c>
      <c r="E113" s="79">
        <v>0</v>
      </c>
      <c r="F113" s="79">
        <v>0</v>
      </c>
      <c r="G113" s="79">
        <v>0</v>
      </c>
      <c r="H113" s="79">
        <v>0</v>
      </c>
      <c r="I113" s="79">
        <v>0</v>
      </c>
      <c r="J113" s="79">
        <v>0</v>
      </c>
      <c r="K113" s="79">
        <v>0</v>
      </c>
      <c r="L113" s="153">
        <v>33</v>
      </c>
      <c r="M113" s="79">
        <v>0</v>
      </c>
      <c r="N113" s="100">
        <f t="shared" si="12"/>
        <v>11</v>
      </c>
      <c r="O113" s="100">
        <f t="shared" si="11"/>
        <v>33</v>
      </c>
      <c r="P113" s="79">
        <f t="shared" si="13"/>
        <v>44</v>
      </c>
      <c r="Q113" s="105" t="s">
        <v>473</v>
      </c>
      <c r="R113" s="105"/>
      <c r="S113" s="106"/>
    </row>
    <row r="114" spans="1:19" s="81" customFormat="1" ht="15.75" thickTop="1">
      <c r="A114" s="91">
        <v>45835</v>
      </c>
      <c r="B114" s="79">
        <v>4</v>
      </c>
      <c r="C114" s="79">
        <v>0</v>
      </c>
      <c r="D114" s="79">
        <v>8</v>
      </c>
      <c r="E114" s="79">
        <v>0</v>
      </c>
      <c r="F114" s="79">
        <v>0</v>
      </c>
      <c r="G114" s="79">
        <v>0</v>
      </c>
      <c r="H114" s="79">
        <v>0</v>
      </c>
      <c r="I114" s="79">
        <v>0</v>
      </c>
      <c r="J114" s="79">
        <v>0</v>
      </c>
      <c r="K114" s="79">
        <v>0</v>
      </c>
      <c r="L114" s="153">
        <v>23</v>
      </c>
      <c r="M114" s="79">
        <v>0</v>
      </c>
      <c r="N114" s="100">
        <v>0</v>
      </c>
      <c r="O114" s="100">
        <f t="shared" si="11"/>
        <v>23</v>
      </c>
      <c r="P114" s="79">
        <f t="shared" si="13"/>
        <v>35</v>
      </c>
      <c r="Q114" s="105" t="s">
        <v>473</v>
      </c>
      <c r="R114" s="105"/>
      <c r="S114" s="105"/>
    </row>
    <row r="115" spans="1:19" s="81" customFormat="1" ht="15.75" thickBot="1">
      <c r="A115" s="92">
        <v>45836</v>
      </c>
      <c r="B115" s="79">
        <v>16</v>
      </c>
      <c r="C115" s="79">
        <v>0</v>
      </c>
      <c r="D115" s="79">
        <v>3</v>
      </c>
      <c r="E115" s="79">
        <v>0</v>
      </c>
      <c r="F115" s="79">
        <v>1</v>
      </c>
      <c r="G115" s="79">
        <v>0</v>
      </c>
      <c r="H115" s="79">
        <v>1</v>
      </c>
      <c r="I115" s="79">
        <v>0</v>
      </c>
      <c r="J115" s="79">
        <v>0</v>
      </c>
      <c r="K115" s="79">
        <v>0</v>
      </c>
      <c r="L115" s="153">
        <v>24</v>
      </c>
      <c r="M115" s="79">
        <v>0</v>
      </c>
      <c r="N115" s="100">
        <v>0</v>
      </c>
      <c r="O115" s="100">
        <f t="shared" si="11"/>
        <v>24</v>
      </c>
      <c r="P115" s="79">
        <f t="shared" si="13"/>
        <v>45</v>
      </c>
      <c r="Q115" s="105"/>
      <c r="R115" s="105"/>
      <c r="S115" s="106"/>
    </row>
    <row r="116" spans="1:19" s="81" customFormat="1" ht="15.75" thickTop="1">
      <c r="A116" s="91">
        <v>45837</v>
      </c>
      <c r="B116" s="79">
        <v>0</v>
      </c>
      <c r="C116" s="79">
        <v>0</v>
      </c>
      <c r="D116" s="79">
        <v>0</v>
      </c>
      <c r="E116" s="79">
        <v>0</v>
      </c>
      <c r="F116" s="79">
        <v>0</v>
      </c>
      <c r="G116" s="79">
        <v>0</v>
      </c>
      <c r="H116" s="79">
        <v>0</v>
      </c>
      <c r="I116" s="79">
        <v>0</v>
      </c>
      <c r="J116" s="79">
        <v>0</v>
      </c>
      <c r="K116" s="79">
        <v>0</v>
      </c>
      <c r="L116" s="153">
        <v>41</v>
      </c>
      <c r="M116" s="79">
        <v>6</v>
      </c>
      <c r="N116" s="100">
        <v>0</v>
      </c>
      <c r="O116" s="100">
        <f t="shared" si="11"/>
        <v>47</v>
      </c>
      <c r="P116" s="79">
        <f t="shared" si="13"/>
        <v>47</v>
      </c>
      <c r="Q116" s="105"/>
      <c r="R116" s="105"/>
      <c r="S116" s="105"/>
    </row>
    <row r="117" spans="1:19" s="81" customFormat="1" ht="15.75" thickBot="1">
      <c r="A117" s="92">
        <v>45838</v>
      </c>
      <c r="B117" s="161">
        <v>0</v>
      </c>
      <c r="C117" s="161">
        <v>0</v>
      </c>
      <c r="D117" s="161">
        <v>0</v>
      </c>
      <c r="E117" s="161">
        <v>0</v>
      </c>
      <c r="F117" s="161">
        <v>0</v>
      </c>
      <c r="G117" s="161">
        <v>0</v>
      </c>
      <c r="H117" s="161">
        <v>0</v>
      </c>
      <c r="I117" s="161">
        <v>0</v>
      </c>
      <c r="J117" s="161">
        <v>0</v>
      </c>
      <c r="K117" s="161">
        <v>0</v>
      </c>
      <c r="L117" s="161">
        <v>0</v>
      </c>
      <c r="M117" s="161">
        <v>0</v>
      </c>
      <c r="N117" s="162">
        <f t="shared" si="12"/>
        <v>0</v>
      </c>
      <c r="O117" s="162">
        <f t="shared" si="11"/>
        <v>0</v>
      </c>
      <c r="P117" s="161">
        <f t="shared" si="13"/>
        <v>0</v>
      </c>
      <c r="Q117" s="105"/>
      <c r="R117" s="105"/>
      <c r="S117" s="106"/>
    </row>
    <row r="118" spans="1:19" s="81" customFormat="1" ht="16.5" thickTop="1" thickBot="1">
      <c r="A118" s="96" t="s">
        <v>474</v>
      </c>
      <c r="B118" s="97">
        <f t="shared" ref="B118:P118" si="14">SUM(B88:B117)</f>
        <v>152</v>
      </c>
      <c r="C118" s="97">
        <f t="shared" si="14"/>
        <v>4</v>
      </c>
      <c r="D118" s="97">
        <f t="shared" si="14"/>
        <v>156</v>
      </c>
      <c r="E118" s="97">
        <f t="shared" si="14"/>
        <v>0</v>
      </c>
      <c r="F118" s="97">
        <f t="shared" si="14"/>
        <v>18</v>
      </c>
      <c r="G118" s="97">
        <f t="shared" si="14"/>
        <v>0</v>
      </c>
      <c r="H118" s="97">
        <f t="shared" si="14"/>
        <v>15</v>
      </c>
      <c r="I118" s="97">
        <f t="shared" si="14"/>
        <v>0</v>
      </c>
      <c r="J118" s="97">
        <f t="shared" si="14"/>
        <v>137</v>
      </c>
      <c r="K118" s="97">
        <f t="shared" si="14"/>
        <v>0</v>
      </c>
      <c r="L118" s="97">
        <f t="shared" si="14"/>
        <v>859</v>
      </c>
      <c r="M118" s="97">
        <f t="shared" si="14"/>
        <v>39</v>
      </c>
      <c r="N118" s="97">
        <f t="shared" si="14"/>
        <v>290</v>
      </c>
      <c r="O118" s="97">
        <f t="shared" si="14"/>
        <v>898</v>
      </c>
      <c r="P118" s="97">
        <f t="shared" si="14"/>
        <v>1386</v>
      </c>
      <c r="Q118" s="97"/>
      <c r="R118" s="97"/>
      <c r="S118" s="97"/>
    </row>
    <row r="119" spans="1:19" ht="15.75" thickTop="1">
      <c r="D119" s="163">
        <v>0</v>
      </c>
    </row>
    <row r="139" spans="15:17" ht="15.75" thickBot="1"/>
    <row r="140" spans="15:17" ht="15.75" thickTop="1">
      <c r="O140" s="196"/>
      <c r="P140" s="196"/>
      <c r="Q140" s="196"/>
    </row>
    <row r="141" spans="15:17">
      <c r="O141" s="197"/>
      <c r="P141" s="197"/>
      <c r="Q141" s="197"/>
    </row>
    <row r="142" spans="15:17">
      <c r="O142" s="197"/>
      <c r="P142" s="197"/>
      <c r="Q142" s="197"/>
    </row>
    <row r="143" spans="15:17" ht="15.75" thickBot="1">
      <c r="O143" s="197"/>
      <c r="P143" s="197"/>
      <c r="Q143" s="197"/>
    </row>
    <row r="144" spans="15:17" ht="16.5" thickTop="1" thickBot="1">
      <c r="O144" s="97"/>
      <c r="P144" s="97"/>
      <c r="Q144" s="97"/>
    </row>
    <row r="145" ht="15.75" thickTop="1"/>
  </sheetData>
  <mergeCells count="22">
    <mergeCell ref="S2:S5"/>
    <mergeCell ref="J3:K3"/>
    <mergeCell ref="N1:P1"/>
    <mergeCell ref="Q1:S1"/>
    <mergeCell ref="A2:A5"/>
    <mergeCell ref="B2:C3"/>
    <mergeCell ref="D2:E3"/>
    <mergeCell ref="F2:G3"/>
    <mergeCell ref="H2:I3"/>
    <mergeCell ref="J2:K2"/>
    <mergeCell ref="L2:M3"/>
    <mergeCell ref="N2:N5"/>
    <mergeCell ref="Q140:Q143"/>
    <mergeCell ref="O2:O5"/>
    <mergeCell ref="P2:P5"/>
    <mergeCell ref="Q2:Q5"/>
    <mergeCell ref="R2:R5"/>
    <mergeCell ref="B5:C5"/>
    <mergeCell ref="D5:K5"/>
    <mergeCell ref="L5:M5"/>
    <mergeCell ref="O140:O143"/>
    <mergeCell ref="P140:P14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topLeftCell="A40" workbookViewId="0">
      <selection activeCell="K7" sqref="K7"/>
    </sheetView>
  </sheetViews>
  <sheetFormatPr baseColWidth="10" defaultRowHeight="15"/>
  <cols>
    <col min="1" max="1" width="21.5703125" customWidth="1"/>
    <col min="2" max="2" width="15.28515625" customWidth="1"/>
    <col min="4" max="4" width="9.7109375" customWidth="1"/>
    <col min="5" max="5" width="18.140625" customWidth="1"/>
    <col min="6" max="6" width="19.140625" customWidth="1"/>
    <col min="7" max="7" width="14" customWidth="1"/>
    <col min="8" max="8" width="8.5703125" customWidth="1"/>
    <col min="9" max="9" width="11.85546875" customWidth="1"/>
    <col min="10" max="10" width="7.7109375" customWidth="1"/>
    <col min="11" max="11" width="24.7109375" customWidth="1"/>
    <col min="13" max="13" width="18.5703125" customWidth="1"/>
    <col min="16" max="16" width="13.5703125" customWidth="1"/>
    <col min="17" max="17" width="14.7109375" customWidth="1"/>
    <col min="18" max="18" width="15.140625" customWidth="1"/>
    <col min="19" max="19" width="16.28515625" customWidth="1"/>
  </cols>
  <sheetData>
    <row r="1" spans="1:20">
      <c r="A1" s="44"/>
      <c r="B1" s="44"/>
      <c r="C1" s="44"/>
      <c r="D1" s="44"/>
      <c r="E1" s="44"/>
      <c r="F1" s="44"/>
      <c r="G1" s="44"/>
      <c r="H1" s="44"/>
      <c r="I1" s="44"/>
      <c r="J1" s="44"/>
      <c r="L1" s="211" t="s">
        <v>144</v>
      </c>
      <c r="M1" s="211"/>
      <c r="N1" s="211"/>
      <c r="O1" s="211"/>
      <c r="P1" s="211"/>
      <c r="Q1" s="211"/>
      <c r="R1" s="211"/>
      <c r="S1" s="211"/>
    </row>
    <row r="2" spans="1:20" ht="15" customHeight="1" thickBot="1">
      <c r="A2" s="44"/>
      <c r="B2" s="205" t="s">
        <v>493</v>
      </c>
      <c r="C2" s="205"/>
      <c r="D2" s="205"/>
      <c r="E2" s="205"/>
      <c r="F2" s="205"/>
      <c r="G2" s="205"/>
      <c r="H2" s="205"/>
      <c r="I2" s="205"/>
      <c r="J2" s="205"/>
      <c r="K2" s="164"/>
      <c r="L2" s="212"/>
      <c r="M2" s="212"/>
      <c r="N2" s="212"/>
      <c r="O2" s="212"/>
      <c r="P2" s="212"/>
      <c r="Q2" s="212"/>
      <c r="R2" s="212"/>
      <c r="S2" s="212"/>
      <c r="T2" s="164"/>
    </row>
    <row r="3" spans="1:20" ht="15" customHeight="1">
      <c r="A3" s="44"/>
      <c r="B3" s="205"/>
      <c r="C3" s="205"/>
      <c r="D3" s="205"/>
      <c r="E3" s="205"/>
      <c r="F3" s="205"/>
      <c r="G3" s="205"/>
      <c r="H3" s="205"/>
      <c r="I3" s="205"/>
      <c r="J3" s="205"/>
      <c r="K3" s="164"/>
      <c r="L3" s="165"/>
      <c r="M3" s="165"/>
      <c r="N3" s="165"/>
      <c r="O3" s="165"/>
      <c r="P3" s="165"/>
      <c r="Q3" s="165"/>
      <c r="R3" s="164"/>
      <c r="S3" s="164"/>
      <c r="T3" s="164"/>
    </row>
    <row r="4" spans="1:20" ht="15" customHeight="1">
      <c r="A4" s="44"/>
      <c r="B4" s="205"/>
      <c r="C4" s="205"/>
      <c r="D4" s="205"/>
      <c r="E4" s="205"/>
      <c r="F4" s="205"/>
      <c r="G4" s="205"/>
      <c r="H4" s="205"/>
      <c r="I4" s="205"/>
      <c r="J4" s="205"/>
      <c r="K4" s="164"/>
      <c r="L4" s="165"/>
      <c r="M4" s="165"/>
      <c r="N4" s="165"/>
      <c r="O4" s="165"/>
      <c r="P4" s="165"/>
      <c r="Q4" s="165"/>
      <c r="R4" s="164"/>
      <c r="S4" s="164"/>
      <c r="T4" s="164"/>
    </row>
    <row r="5" spans="1:20" ht="15" customHeight="1">
      <c r="A5" s="44"/>
      <c r="B5" s="205"/>
      <c r="C5" s="205"/>
      <c r="D5" s="205"/>
      <c r="E5" s="205"/>
      <c r="F5" s="205"/>
      <c r="G5" s="205"/>
      <c r="H5" s="205"/>
      <c r="I5" s="205"/>
      <c r="J5" s="205"/>
      <c r="M5" s="5"/>
      <c r="N5" s="166"/>
      <c r="O5" s="166"/>
      <c r="P5" s="166"/>
      <c r="Q5" s="166"/>
      <c r="R5" s="166"/>
      <c r="S5" s="166"/>
      <c r="T5" s="166"/>
    </row>
    <row r="6" spans="1:20" ht="18.75" thickBot="1">
      <c r="A6" s="45" t="s">
        <v>132</v>
      </c>
      <c r="B6" s="44"/>
      <c r="C6" s="44"/>
      <c r="D6" s="44"/>
      <c r="E6" s="44"/>
      <c r="F6" s="44"/>
      <c r="G6" s="44"/>
      <c r="H6" s="44"/>
      <c r="I6" s="44"/>
      <c r="J6" s="44"/>
      <c r="M6" s="5"/>
      <c r="N6" s="210" t="s">
        <v>152</v>
      </c>
      <c r="O6" s="210"/>
      <c r="P6" s="210"/>
      <c r="Q6" s="210"/>
      <c r="R6" s="166"/>
      <c r="S6" s="166"/>
      <c r="T6" s="166"/>
    </row>
    <row r="7" spans="1:20" ht="61.5" customHeight="1" thickTop="1">
      <c r="A7" s="207" t="s">
        <v>133</v>
      </c>
      <c r="B7" s="46" t="s">
        <v>222</v>
      </c>
      <c r="C7" s="67" t="s">
        <v>135</v>
      </c>
      <c r="D7" s="61" t="s">
        <v>136</v>
      </c>
      <c r="E7" s="60" t="s">
        <v>137</v>
      </c>
      <c r="F7" s="61" t="s">
        <v>136</v>
      </c>
      <c r="G7" s="60" t="s">
        <v>138</v>
      </c>
      <c r="H7" s="61" t="s">
        <v>136</v>
      </c>
      <c r="I7" s="167" t="s">
        <v>139</v>
      </c>
      <c r="J7" s="168" t="s">
        <v>136</v>
      </c>
      <c r="M7" s="5"/>
      <c r="N7" s="221" t="s">
        <v>475</v>
      </c>
      <c r="O7" s="221" t="s">
        <v>170</v>
      </c>
      <c r="P7" s="221" t="s">
        <v>171</v>
      </c>
      <c r="Q7" s="221" t="s">
        <v>160</v>
      </c>
      <c r="R7" s="166"/>
      <c r="S7" s="166"/>
      <c r="T7" s="166"/>
    </row>
    <row r="8" spans="1:20">
      <c r="A8" s="207"/>
      <c r="B8" s="52" t="s">
        <v>140</v>
      </c>
      <c r="C8" s="53">
        <v>4</v>
      </c>
      <c r="D8" s="54"/>
      <c r="E8" s="55">
        <v>1</v>
      </c>
      <c r="F8" s="56"/>
      <c r="G8" s="55">
        <v>4</v>
      </c>
      <c r="H8" s="55"/>
      <c r="I8" s="57">
        <v>2</v>
      </c>
      <c r="J8" s="57"/>
      <c r="L8" s="169"/>
      <c r="N8" s="222"/>
      <c r="O8" s="222"/>
      <c r="P8" s="222"/>
      <c r="Q8" s="222"/>
    </row>
    <row r="9" spans="1:20" ht="25.5">
      <c r="A9" s="207"/>
      <c r="B9" s="52" t="s">
        <v>141</v>
      </c>
      <c r="C9" s="57"/>
      <c r="D9" s="58">
        <v>119</v>
      </c>
      <c r="E9" s="57"/>
      <c r="F9" s="57">
        <v>18</v>
      </c>
      <c r="G9" s="57"/>
      <c r="H9" s="57">
        <v>84</v>
      </c>
      <c r="I9" s="57"/>
      <c r="J9" s="57">
        <v>50</v>
      </c>
      <c r="L9" s="169"/>
      <c r="M9" s="33"/>
      <c r="N9" s="222"/>
      <c r="O9" s="222"/>
      <c r="P9" s="222"/>
      <c r="Q9" s="222"/>
    </row>
    <row r="10" spans="1:20">
      <c r="A10" s="207"/>
      <c r="B10" s="52"/>
      <c r="C10" s="44"/>
      <c r="D10" s="44"/>
      <c r="E10" s="44"/>
      <c r="F10" s="44"/>
      <c r="G10" s="44"/>
      <c r="H10" s="44"/>
      <c r="I10" s="57"/>
      <c r="J10" s="57"/>
      <c r="L10" s="169"/>
      <c r="M10" s="33"/>
      <c r="N10" s="223"/>
      <c r="O10" s="223"/>
      <c r="P10" s="223"/>
      <c r="Q10" s="223"/>
    </row>
    <row r="11" spans="1:20" ht="18.75" customHeight="1">
      <c r="A11" s="207"/>
      <c r="B11" s="46" t="s">
        <v>327</v>
      </c>
      <c r="C11" s="59" t="s">
        <v>16</v>
      </c>
      <c r="D11" s="60"/>
      <c r="E11" s="59" t="s">
        <v>476</v>
      </c>
      <c r="F11" s="60"/>
      <c r="G11" s="61" t="s">
        <v>236</v>
      </c>
      <c r="H11" s="62"/>
      <c r="I11" s="63"/>
      <c r="J11" s="63"/>
      <c r="L11" s="169"/>
      <c r="M11" s="224" t="s">
        <v>477</v>
      </c>
      <c r="N11" t="s">
        <v>17</v>
      </c>
      <c r="O11" s="113">
        <v>295</v>
      </c>
      <c r="P11" s="113">
        <v>1023</v>
      </c>
      <c r="Q11" s="113">
        <v>1318</v>
      </c>
    </row>
    <row r="12" spans="1:20" ht="24" customHeight="1">
      <c r="A12" s="207"/>
      <c r="B12" s="52" t="s">
        <v>140</v>
      </c>
      <c r="C12" s="64">
        <v>49</v>
      </c>
      <c r="D12" s="65"/>
      <c r="E12" s="64">
        <v>1</v>
      </c>
      <c r="F12" s="66"/>
      <c r="G12" s="64">
        <v>2</v>
      </c>
      <c r="H12" s="64"/>
      <c r="I12" s="57"/>
      <c r="J12" s="57"/>
      <c r="L12" s="150"/>
      <c r="M12" s="224"/>
      <c r="N12" t="s">
        <v>24</v>
      </c>
      <c r="O12" s="113">
        <v>1002</v>
      </c>
      <c r="P12" s="113">
        <v>3246</v>
      </c>
      <c r="Q12" s="113">
        <v>4192</v>
      </c>
    </row>
    <row r="13" spans="1:20" ht="26.25" thickBot="1">
      <c r="A13" s="207"/>
      <c r="B13" s="52" t="s">
        <v>141</v>
      </c>
      <c r="C13" s="64"/>
      <c r="D13" s="65">
        <v>1234</v>
      </c>
      <c r="E13" s="64"/>
      <c r="F13" s="65">
        <v>11</v>
      </c>
      <c r="G13" s="64"/>
      <c r="H13" s="65">
        <v>50</v>
      </c>
      <c r="I13" s="58"/>
      <c r="J13" s="58">
        <v>11</v>
      </c>
      <c r="L13" s="150"/>
      <c r="M13" s="224"/>
      <c r="N13" t="s">
        <v>38</v>
      </c>
      <c r="O13" s="113">
        <v>368</v>
      </c>
      <c r="P13" s="113">
        <v>1269</v>
      </c>
      <c r="Q13" s="113">
        <v>1637</v>
      </c>
    </row>
    <row r="14" spans="1:20" ht="16.5" thickBot="1">
      <c r="A14" s="207"/>
      <c r="B14" s="52"/>
      <c r="C14" s="44"/>
      <c r="D14" s="44"/>
      <c r="E14" s="44"/>
      <c r="F14" s="44"/>
      <c r="G14" s="44"/>
      <c r="H14" s="44"/>
      <c r="I14" s="57"/>
      <c r="J14" s="57"/>
      <c r="L14" s="150"/>
      <c r="N14" t="s">
        <v>190</v>
      </c>
      <c r="O14" s="170">
        <f>SUM(O11:O13)</f>
        <v>1665</v>
      </c>
      <c r="P14" s="171">
        <f>SUM(P11:P13)</f>
        <v>5538</v>
      </c>
      <c r="Q14" s="172"/>
      <c r="R14" s="173">
        <v>7147</v>
      </c>
    </row>
    <row r="15" spans="1:20" ht="26.25" thickBot="1">
      <c r="A15" s="207"/>
      <c r="B15" s="46" t="s">
        <v>382</v>
      </c>
      <c r="C15" s="67" t="s">
        <v>16</v>
      </c>
      <c r="D15" s="60"/>
      <c r="E15" s="59" t="s">
        <v>478</v>
      </c>
      <c r="F15" s="60"/>
      <c r="G15" s="61" t="s">
        <v>236</v>
      </c>
      <c r="H15" s="62"/>
      <c r="I15" s="63" t="s">
        <v>232</v>
      </c>
      <c r="J15" s="63"/>
      <c r="L15" s="150"/>
    </row>
    <row r="16" spans="1:20" ht="16.5" thickTop="1" thickBot="1">
      <c r="A16" s="207"/>
      <c r="B16" s="52" t="s">
        <v>140</v>
      </c>
      <c r="C16" s="68">
        <v>8</v>
      </c>
      <c r="D16" s="65"/>
      <c r="E16" s="64">
        <v>4</v>
      </c>
      <c r="F16" s="66"/>
      <c r="G16" s="64">
        <v>1</v>
      </c>
      <c r="H16" s="64"/>
      <c r="I16" s="57">
        <v>2</v>
      </c>
      <c r="J16" s="57"/>
      <c r="L16" s="144"/>
      <c r="M16" s="224" t="s">
        <v>479</v>
      </c>
      <c r="N16" t="s">
        <v>480</v>
      </c>
      <c r="O16" s="174">
        <v>635</v>
      </c>
      <c r="P16" s="174">
        <v>714</v>
      </c>
      <c r="Q16" s="174">
        <v>1420</v>
      </c>
    </row>
    <row r="17" spans="1:23" ht="27" thickTop="1" thickBot="1">
      <c r="A17" s="207"/>
      <c r="B17" s="52" t="s">
        <v>141</v>
      </c>
      <c r="C17" s="69"/>
      <c r="D17" s="70">
        <v>287</v>
      </c>
      <c r="E17" s="71"/>
      <c r="F17" s="70">
        <v>83</v>
      </c>
      <c r="G17" s="71"/>
      <c r="H17" s="70">
        <v>10</v>
      </c>
      <c r="I17" s="58"/>
      <c r="J17" s="58">
        <v>18</v>
      </c>
      <c r="L17" s="144"/>
      <c r="M17" s="224"/>
      <c r="N17" t="s">
        <v>481</v>
      </c>
      <c r="O17" s="175">
        <v>250</v>
      </c>
      <c r="P17" s="175">
        <v>2447</v>
      </c>
      <c r="Q17" s="175">
        <v>3369</v>
      </c>
    </row>
    <row r="18" spans="1:23">
      <c r="A18" s="44"/>
      <c r="B18" s="44" t="s">
        <v>192</v>
      </c>
      <c r="C18" s="44"/>
      <c r="D18" s="44"/>
      <c r="E18" s="44"/>
      <c r="F18" s="44"/>
      <c r="G18" s="44"/>
      <c r="H18" s="44"/>
      <c r="I18" s="44"/>
      <c r="J18" s="44"/>
      <c r="K18" s="114"/>
      <c r="L18" s="144"/>
      <c r="M18" s="224"/>
      <c r="N18" t="s">
        <v>482</v>
      </c>
      <c r="O18" s="175">
        <v>290</v>
      </c>
      <c r="P18" s="175">
        <v>898</v>
      </c>
      <c r="Q18" s="175">
        <v>1386</v>
      </c>
    </row>
    <row r="19" spans="1:23" ht="15.75">
      <c r="A19" s="44"/>
      <c r="B19" s="44"/>
      <c r="C19" s="44"/>
      <c r="D19" s="44"/>
      <c r="E19" s="44"/>
      <c r="F19" s="44"/>
      <c r="G19" s="44"/>
      <c r="H19" s="44"/>
      <c r="I19" s="44"/>
      <c r="J19" s="44"/>
      <c r="K19" s="114"/>
      <c r="L19" s="144"/>
      <c r="N19" t="s">
        <v>190</v>
      </c>
      <c r="O19" s="176">
        <f t="shared" ref="O19:P19" si="0">SUM(O16:O18)</f>
        <v>1175</v>
      </c>
      <c r="P19" s="176">
        <f t="shared" si="0"/>
        <v>4059</v>
      </c>
      <c r="Q19" s="176">
        <f>SUM(Q16:Q18)</f>
        <v>6175</v>
      </c>
      <c r="R19" s="173">
        <v>6175</v>
      </c>
    </row>
    <row r="20" spans="1:23">
      <c r="A20" s="44"/>
      <c r="B20" s="44"/>
      <c r="C20" s="44"/>
      <c r="D20" s="44"/>
      <c r="E20" s="44"/>
      <c r="F20" s="44"/>
      <c r="G20" s="44"/>
      <c r="H20" s="44"/>
      <c r="I20" s="44"/>
      <c r="J20" s="44"/>
      <c r="L20" s="144"/>
    </row>
    <row r="21" spans="1:23" ht="18">
      <c r="A21" s="45" t="s">
        <v>132</v>
      </c>
      <c r="B21" s="44"/>
      <c r="C21" s="44"/>
      <c r="D21" s="44"/>
      <c r="E21" s="44"/>
      <c r="F21" s="44"/>
      <c r="G21" s="44"/>
      <c r="H21" s="44"/>
      <c r="I21" s="44"/>
      <c r="J21" s="44"/>
      <c r="L21" s="144"/>
    </row>
    <row r="22" spans="1:23" ht="25.5" customHeight="1">
      <c r="A22" s="207" t="s">
        <v>144</v>
      </c>
      <c r="B22" s="46" t="s">
        <v>483</v>
      </c>
      <c r="C22" s="67" t="s">
        <v>145</v>
      </c>
      <c r="D22" s="59" t="s">
        <v>146</v>
      </c>
      <c r="E22" s="57"/>
      <c r="F22" s="44"/>
      <c r="G22" s="44"/>
      <c r="H22" s="44"/>
      <c r="I22" s="44"/>
      <c r="J22" s="44"/>
      <c r="L22" s="144"/>
      <c r="N22" s="114"/>
    </row>
    <row r="23" spans="1:23" ht="25.5" customHeight="1">
      <c r="A23" s="207"/>
      <c r="B23" s="46"/>
      <c r="C23" s="177"/>
      <c r="D23" s="178"/>
      <c r="E23" s="55"/>
      <c r="F23" s="44"/>
      <c r="G23" s="44"/>
      <c r="H23" s="44"/>
      <c r="I23" s="44"/>
      <c r="J23" s="44"/>
      <c r="N23" s="114"/>
    </row>
    <row r="24" spans="1:23" ht="17.25" customHeight="1">
      <c r="A24" s="207"/>
      <c r="B24" s="52"/>
      <c r="C24" s="55">
        <v>4</v>
      </c>
      <c r="D24" s="54"/>
      <c r="E24" s="72"/>
      <c r="F24" s="44"/>
      <c r="G24" s="44"/>
      <c r="H24" s="44"/>
      <c r="I24" s="44"/>
      <c r="J24" s="44"/>
      <c r="V24" s="44"/>
      <c r="W24" s="44"/>
    </row>
    <row r="25" spans="1:23" ht="15.75" customHeight="1" thickBot="1">
      <c r="A25" s="207"/>
      <c r="B25" s="52"/>
      <c r="C25" s="57"/>
      <c r="D25" s="57">
        <v>378</v>
      </c>
      <c r="E25" s="57"/>
      <c r="F25" s="44"/>
      <c r="G25" s="44"/>
      <c r="H25" s="44"/>
      <c r="I25" s="44"/>
      <c r="J25" s="44"/>
      <c r="V25" s="77"/>
      <c r="W25" s="78"/>
    </row>
    <row r="26" spans="1:23" ht="29.25" customHeight="1">
      <c r="A26" s="207"/>
      <c r="B26" s="46" t="s">
        <v>327</v>
      </c>
      <c r="C26" s="59" t="s">
        <v>145</v>
      </c>
      <c r="D26" s="61" t="s">
        <v>146</v>
      </c>
      <c r="E26" s="64"/>
      <c r="F26" s="44"/>
      <c r="G26" s="44"/>
      <c r="H26" s="44"/>
      <c r="I26" s="44"/>
      <c r="J26" s="44"/>
      <c r="N26" s="44"/>
      <c r="O26" s="44"/>
      <c r="P26" s="44"/>
      <c r="Q26" s="44"/>
      <c r="R26" s="44"/>
      <c r="S26" s="44"/>
      <c r="T26" s="44"/>
      <c r="U26" s="44"/>
      <c r="V26" s="44"/>
      <c r="W26" s="44"/>
    </row>
    <row r="27" spans="1:23">
      <c r="A27" s="207"/>
      <c r="B27" s="52"/>
      <c r="C27" s="64">
        <v>13</v>
      </c>
      <c r="D27" s="65"/>
      <c r="E27" s="73"/>
      <c r="F27" s="44"/>
      <c r="G27" s="44"/>
      <c r="H27" s="44"/>
      <c r="I27" s="44"/>
      <c r="J27" s="44"/>
    </row>
    <row r="28" spans="1:23">
      <c r="A28" s="207"/>
      <c r="B28" s="52"/>
      <c r="C28" s="64"/>
      <c r="D28" s="65">
        <v>1805</v>
      </c>
      <c r="E28" s="64"/>
      <c r="F28" s="44"/>
      <c r="G28" s="44"/>
      <c r="H28" s="44"/>
      <c r="I28" s="44"/>
      <c r="J28" s="44"/>
    </row>
    <row r="29" spans="1:23" ht="25.5">
      <c r="A29" s="207"/>
      <c r="B29" s="46" t="s">
        <v>382</v>
      </c>
      <c r="C29" s="59" t="s">
        <v>145</v>
      </c>
      <c r="D29" s="61" t="s">
        <v>146</v>
      </c>
      <c r="E29" s="64"/>
      <c r="F29" s="44"/>
      <c r="G29" s="44"/>
      <c r="H29" s="44"/>
      <c r="I29" s="44"/>
      <c r="J29" s="44"/>
    </row>
    <row r="30" spans="1:23">
      <c r="A30" s="207"/>
      <c r="B30" s="52"/>
      <c r="C30" s="64">
        <v>3</v>
      </c>
      <c r="D30" s="65"/>
      <c r="E30" s="73"/>
      <c r="F30" s="44"/>
      <c r="G30" s="44"/>
      <c r="H30" s="44"/>
      <c r="I30" s="44"/>
      <c r="J30" s="44"/>
    </row>
    <row r="31" spans="1:23" ht="15.75" thickBot="1">
      <c r="A31" s="207"/>
      <c r="B31" s="52"/>
      <c r="C31" s="71"/>
      <c r="D31" s="70">
        <v>182</v>
      </c>
      <c r="E31" s="71"/>
      <c r="F31" s="44"/>
      <c r="G31" s="44"/>
      <c r="H31" s="44"/>
      <c r="I31" s="44"/>
      <c r="J31" s="44"/>
    </row>
    <row r="32" spans="1:23">
      <c r="A32" s="44"/>
      <c r="B32" s="44" t="s">
        <v>190</v>
      </c>
      <c r="C32" s="44">
        <v>20</v>
      </c>
      <c r="D32" s="44">
        <v>2365</v>
      </c>
      <c r="E32" s="44"/>
      <c r="F32" s="44"/>
      <c r="G32" s="44"/>
      <c r="H32" s="44"/>
      <c r="I32" s="44"/>
      <c r="J32" s="44"/>
    </row>
    <row r="33" spans="1:10" ht="18">
      <c r="A33" s="45" t="s">
        <v>132</v>
      </c>
      <c r="B33" s="44"/>
      <c r="C33" s="44"/>
      <c r="D33" s="44"/>
      <c r="E33" s="44"/>
      <c r="F33" s="44"/>
      <c r="G33" s="44"/>
      <c r="H33" s="44"/>
      <c r="I33" s="44"/>
      <c r="J33" s="44"/>
    </row>
    <row r="34" spans="1:10" ht="18.75" customHeight="1">
      <c r="A34" s="207" t="s">
        <v>147</v>
      </c>
      <c r="B34" s="208" t="s">
        <v>213</v>
      </c>
      <c r="C34" s="209"/>
      <c r="D34" s="74" t="s">
        <v>222</v>
      </c>
      <c r="E34" s="74" t="s">
        <v>298</v>
      </c>
      <c r="F34" s="219" t="s">
        <v>382</v>
      </c>
      <c r="G34" s="220"/>
    </row>
    <row r="35" spans="1:10" ht="87.75" customHeight="1" thickBot="1">
      <c r="A35" s="207"/>
      <c r="B35" s="44"/>
      <c r="C35" s="179" t="s">
        <v>148</v>
      </c>
      <c r="D35" s="64" t="s">
        <v>193</v>
      </c>
      <c r="E35" s="64" t="s">
        <v>484</v>
      </c>
      <c r="F35" s="64" t="s">
        <v>485</v>
      </c>
      <c r="G35" s="64" t="s">
        <v>484</v>
      </c>
    </row>
    <row r="36" spans="1:10" ht="51.75" thickBot="1">
      <c r="A36" s="207"/>
      <c r="B36" s="44"/>
      <c r="C36" s="179" t="s">
        <v>149</v>
      </c>
      <c r="D36" s="180"/>
      <c r="E36" s="180" t="s">
        <v>486</v>
      </c>
      <c r="F36" s="180" t="s">
        <v>486</v>
      </c>
      <c r="G36" s="120"/>
      <c r="H36" s="120"/>
    </row>
    <row r="37" spans="1:10" ht="77.25" thickBot="1">
      <c r="A37" s="207"/>
      <c r="B37" s="116"/>
      <c r="C37" s="181" t="s">
        <v>150</v>
      </c>
      <c r="D37" s="180"/>
      <c r="E37" s="180" t="s">
        <v>487</v>
      </c>
      <c r="F37" s="180" t="s">
        <v>488</v>
      </c>
      <c r="G37" s="180" t="s">
        <v>489</v>
      </c>
      <c r="H37" s="120"/>
    </row>
    <row r="38" spans="1:10" ht="39" thickBot="1">
      <c r="A38" s="207"/>
      <c r="B38" s="116"/>
      <c r="C38" s="181" t="s">
        <v>195</v>
      </c>
      <c r="D38" s="180"/>
      <c r="E38" s="180" t="s">
        <v>490</v>
      </c>
      <c r="F38" s="180" t="s">
        <v>490</v>
      </c>
      <c r="G38" s="120"/>
      <c r="H38" s="120"/>
    </row>
    <row r="39" spans="1:10">
      <c r="A39" s="207"/>
      <c r="B39" s="44"/>
      <c r="C39" s="182"/>
      <c r="D39" s="183"/>
      <c r="E39" s="183"/>
      <c r="F39" s="184"/>
      <c r="G39" s="185"/>
      <c r="H39" s="185"/>
    </row>
    <row r="40" spans="1:10" ht="60.75" customHeight="1" thickBot="1">
      <c r="A40" s="207"/>
      <c r="B40" s="44"/>
      <c r="C40" s="179" t="s">
        <v>197</v>
      </c>
      <c r="D40" s="180" t="s">
        <v>203</v>
      </c>
      <c r="E40" s="180" t="s">
        <v>491</v>
      </c>
      <c r="F40" s="180" t="s">
        <v>203</v>
      </c>
      <c r="G40" s="120"/>
      <c r="H40" s="120"/>
    </row>
    <row r="41" spans="1:10" ht="60.75" customHeight="1" thickBot="1">
      <c r="A41" s="207"/>
      <c r="B41" s="44"/>
      <c r="C41" s="179" t="s">
        <v>198</v>
      </c>
      <c r="D41" s="180"/>
      <c r="E41" s="180"/>
      <c r="F41" s="180"/>
      <c r="G41" s="120"/>
      <c r="H41" s="120"/>
    </row>
    <row r="42" spans="1:10" ht="89.25" customHeight="1" thickBot="1">
      <c r="A42" s="207"/>
      <c r="B42" s="44"/>
      <c r="C42" s="179" t="s">
        <v>204</v>
      </c>
      <c r="D42" s="180" t="s">
        <v>200</v>
      </c>
      <c r="E42" s="180" t="s">
        <v>200</v>
      </c>
      <c r="F42" s="180" t="s">
        <v>200</v>
      </c>
      <c r="G42" s="120"/>
      <c r="H42" s="120"/>
    </row>
    <row r="43" spans="1:10" ht="89.25" customHeight="1" thickBot="1">
      <c r="A43" s="119"/>
      <c r="B43" s="44"/>
      <c r="C43" s="179" t="s">
        <v>492</v>
      </c>
      <c r="D43" s="180"/>
      <c r="E43" s="180"/>
      <c r="F43" s="180"/>
      <c r="G43" s="120"/>
      <c r="H43" s="120"/>
    </row>
    <row r="44" spans="1:10" ht="78.75" customHeight="1" thickBot="1">
      <c r="A44" s="44"/>
      <c r="B44" s="44"/>
      <c r="C44" s="179" t="s">
        <v>205</v>
      </c>
      <c r="D44" s="180" t="s">
        <v>201</v>
      </c>
      <c r="E44" s="180" t="s">
        <v>201</v>
      </c>
      <c r="F44" s="180" t="s">
        <v>201</v>
      </c>
      <c r="G44" s="120"/>
      <c r="H44" s="120"/>
    </row>
    <row r="45" spans="1:10" ht="59.25" customHeight="1" thickBot="1">
      <c r="A45" s="44"/>
      <c r="B45" s="44"/>
      <c r="C45" s="179" t="s">
        <v>202</v>
      </c>
      <c r="D45" s="180" t="s">
        <v>206</v>
      </c>
      <c r="E45" s="180" t="s">
        <v>206</v>
      </c>
      <c r="F45" s="180" t="s">
        <v>206</v>
      </c>
      <c r="G45" s="120"/>
      <c r="H45" s="120"/>
    </row>
    <row r="46" spans="1:10">
      <c r="A46" s="44"/>
      <c r="G46" s="44"/>
      <c r="H46" s="44"/>
      <c r="I46" s="44"/>
      <c r="J46" s="44"/>
    </row>
    <row r="47" spans="1:10">
      <c r="A47" s="44"/>
      <c r="B47" s="44"/>
      <c r="C47" s="44"/>
      <c r="D47" s="44"/>
      <c r="E47" s="44"/>
      <c r="F47" s="44"/>
      <c r="G47" s="44"/>
      <c r="H47" s="44"/>
      <c r="I47" s="44"/>
      <c r="J47" s="44"/>
    </row>
    <row r="48" spans="1:10">
      <c r="A48" s="44"/>
      <c r="B48" s="44"/>
      <c r="C48" s="44"/>
      <c r="D48" s="44"/>
      <c r="E48" s="44"/>
      <c r="F48" s="44"/>
      <c r="G48" s="44"/>
      <c r="H48" s="44"/>
      <c r="I48" s="44"/>
      <c r="J48" s="44"/>
    </row>
  </sheetData>
  <mergeCells count="14">
    <mergeCell ref="A22:A31"/>
    <mergeCell ref="A34:A42"/>
    <mergeCell ref="B34:C34"/>
    <mergeCell ref="F34:G34"/>
    <mergeCell ref="L1:S2"/>
    <mergeCell ref="B2:J5"/>
    <mergeCell ref="N6:Q6"/>
    <mergeCell ref="A7:A17"/>
    <mergeCell ref="N7:N10"/>
    <mergeCell ref="O7:O10"/>
    <mergeCell ref="P7:P10"/>
    <mergeCell ref="Q7:Q10"/>
    <mergeCell ref="M11:M13"/>
    <mergeCell ref="M16:M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1er trim Act</vt:lpstr>
      <vt:lpstr>total de visit 1er trimestre</vt:lpstr>
      <vt:lpstr>result 1er trimestre</vt:lpstr>
      <vt:lpstr>2do trim Actividades</vt:lpstr>
      <vt:lpstr>total de visit 2do trim</vt:lpstr>
      <vt:lpstr>resul 2do trim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Juárez</dc:creator>
  <cp:lastModifiedBy>cruz2</cp:lastModifiedBy>
  <dcterms:created xsi:type="dcterms:W3CDTF">2025-01-22T16:09:25Z</dcterms:created>
  <dcterms:modified xsi:type="dcterms:W3CDTF">2025-09-25T11:30:12Z</dcterms:modified>
</cp:coreProperties>
</file>